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villerenne-my.sharepoint.com/personal/p_fleury_setu_fr/Documents/TAF/24-15 CHARTRES N OUEST ST JEAN/1-ETUDES/5-PRO-DCE/2-PEcrites/"/>
    </mc:Choice>
  </mc:AlternateContent>
  <xr:revisionPtr revIDLastSave="13" documentId="8_{C2007873-C8D7-4E07-B98C-394D3F8CE6EC}" xr6:coauthVersionLast="47" xr6:coauthVersionMax="47" xr10:uidLastSave="{F8AC74F9-4D84-4E37-8D97-F2EB9F9BB209}"/>
  <bookViews>
    <workbookView xWindow="-120" yWindow="-120" windowWidth="51840" windowHeight="21120" tabRatio="500" xr2:uid="{00000000-000D-0000-FFFF-FFFF00000000}"/>
  </bookViews>
  <sheets>
    <sheet name="LOT VRD+EV - DPGF VRD" sheetId="1" r:id="rId1"/>
    <sheet name="LOT VRD+EV - BPU VRD" sheetId="2" r:id="rId2"/>
    <sheet name="LOT VRD+EV - DPGF EV" sheetId="3" r:id="rId3"/>
  </sheets>
  <definedNames>
    <definedName name="_xlnm.Print_Titles" localSheetId="1">'LOT VRD+EV - BPU VRD'!$1:$9</definedName>
    <definedName name="_xlnm.Print_Titles" localSheetId="2">'LOT VRD+EV - DPGF EV'!$6:$9</definedName>
    <definedName name="_xlnm.Print_Titles" localSheetId="0">'LOT VRD+EV - DPGF VRD'!$1:$6</definedName>
    <definedName name="_xlnm.Print_Area" localSheetId="2">'LOT VRD+EV - DPGF EV'!$A$1:$F$94</definedName>
    <definedName name="_xlnm.Print_Area" localSheetId="0">'LOT VRD+EV - DPGF VRD'!$A$1:$F$395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2" i="1" l="1"/>
  <c r="F378" i="1"/>
  <c r="F388" i="1" s="1"/>
  <c r="F375" i="1"/>
  <c r="F374" i="1"/>
  <c r="F373" i="1"/>
  <c r="F372" i="1"/>
  <c r="F371" i="1"/>
  <c r="F360" i="1"/>
  <c r="F358" i="1"/>
  <c r="F349" i="1"/>
  <c r="F341" i="1"/>
  <c r="F334" i="1"/>
  <c r="F333" i="1"/>
  <c r="F324" i="1"/>
  <c r="F316" i="1"/>
  <c r="F308" i="1"/>
  <c r="F307" i="1"/>
  <c r="F306" i="1"/>
  <c r="F291" i="1"/>
  <c r="F290" i="1"/>
  <c r="F289" i="1"/>
  <c r="F288" i="1"/>
  <c r="F279" i="1"/>
  <c r="F278" i="1"/>
  <c r="F274" i="1"/>
  <c r="F267" i="1"/>
  <c r="F266" i="1"/>
  <c r="F265" i="1"/>
  <c r="F249" i="1"/>
  <c r="F242" i="1"/>
  <c r="F241" i="1"/>
  <c r="F240" i="1"/>
  <c r="F237" i="1"/>
  <c r="F235" i="1"/>
  <c r="F233" i="1"/>
  <c r="F223" i="1"/>
  <c r="F221" i="1"/>
  <c r="F216" i="1"/>
  <c r="F215" i="1"/>
  <c r="F201" i="1"/>
  <c r="F200" i="1"/>
  <c r="F199" i="1"/>
  <c r="F198" i="1"/>
  <c r="F197" i="1"/>
  <c r="F196" i="1"/>
  <c r="F195" i="1"/>
  <c r="F194" i="1"/>
  <c r="F193" i="1"/>
  <c r="F192" i="1"/>
  <c r="F191" i="1"/>
  <c r="F190" i="1"/>
  <c r="F189" i="1"/>
  <c r="F188" i="1"/>
  <c r="F187" i="1"/>
  <c r="F186" i="1"/>
  <c r="F185" i="1"/>
  <c r="F184" i="1"/>
  <c r="F170" i="1"/>
  <c r="F165" i="1"/>
  <c r="F157" i="1"/>
  <c r="F152" i="1"/>
  <c r="F143" i="1"/>
  <c r="F135" i="1"/>
  <c r="F130" i="1"/>
  <c r="F129" i="1"/>
  <c r="F125" i="1"/>
  <c r="F121" i="1"/>
  <c r="F118" i="1"/>
  <c r="F102" i="1"/>
  <c r="F100" i="1"/>
  <c r="F98" i="1"/>
  <c r="F96" i="1"/>
  <c r="F93" i="1"/>
  <c r="F75" i="1"/>
  <c r="F71" i="1"/>
  <c r="F69" i="1"/>
  <c r="F67" i="1"/>
  <c r="F65" i="1"/>
  <c r="F64" i="1"/>
  <c r="F63" i="1"/>
  <c r="F62" i="1"/>
  <c r="F61" i="1"/>
  <c r="F60" i="1"/>
  <c r="F59" i="1"/>
  <c r="F12" i="1"/>
  <c r="B86" i="3"/>
  <c r="B82" i="3"/>
  <c r="B90" i="3" s="1"/>
  <c r="F81" i="3"/>
  <c r="F80" i="3"/>
  <c r="F79" i="3"/>
  <c r="F82" i="3" s="1"/>
  <c r="F90" i="3" s="1"/>
  <c r="B76" i="3"/>
  <c r="B89" i="3" s="1"/>
  <c r="F74" i="3"/>
  <c r="B71" i="3"/>
  <c r="B88" i="3" s="1"/>
  <c r="F70" i="3"/>
  <c r="F68" i="3"/>
  <c r="B68" i="3"/>
  <c r="F67" i="3"/>
  <c r="F66" i="3"/>
  <c r="F65" i="3"/>
  <c r="F63" i="3"/>
  <c r="F61" i="3"/>
  <c r="F60" i="3"/>
  <c r="E57" i="3"/>
  <c r="E33" i="3" s="1"/>
  <c r="B56" i="3"/>
  <c r="F55" i="3"/>
  <c r="F54" i="3"/>
  <c r="F53" i="3"/>
  <c r="F56" i="3" s="1"/>
  <c r="E50" i="3"/>
  <c r="B49" i="3"/>
  <c r="F48" i="3"/>
  <c r="F47" i="3"/>
  <c r="F46" i="3"/>
  <c r="F49" i="3" s="1"/>
  <c r="E43" i="3"/>
  <c r="B43" i="3"/>
  <c r="F42" i="3"/>
  <c r="F43" i="3" s="1"/>
  <c r="B38" i="3"/>
  <c r="B87" i="3" s="1"/>
  <c r="F37" i="3"/>
  <c r="E36" i="3"/>
  <c r="F36" i="3" s="1"/>
  <c r="E35" i="3"/>
  <c r="F35" i="3" s="1"/>
  <c r="E34" i="3"/>
  <c r="F34" i="3" s="1"/>
  <c r="E32" i="3"/>
  <c r="F32" i="3" s="1"/>
  <c r="E31" i="3"/>
  <c r="F31" i="3" s="1"/>
  <c r="E30" i="3"/>
  <c r="F30" i="3" s="1"/>
  <c r="F26" i="3"/>
  <c r="E25" i="3"/>
  <c r="F25" i="3" s="1"/>
  <c r="E24" i="3"/>
  <c r="F24" i="3" s="1"/>
  <c r="E23" i="3"/>
  <c r="F23" i="3" s="1"/>
  <c r="E22" i="3"/>
  <c r="F22" i="3" s="1"/>
  <c r="B18" i="3"/>
  <c r="B85" i="3" s="1"/>
  <c r="F17" i="3"/>
  <c r="F16" i="3"/>
  <c r="F18" i="3" s="1"/>
  <c r="F85" i="3" s="1"/>
  <c r="F15" i="3"/>
  <c r="F14" i="3"/>
  <c r="F13" i="3"/>
  <c r="F12" i="3"/>
  <c r="A12" i="3"/>
  <c r="A13" i="3" s="1"/>
  <c r="A14" i="3" s="1"/>
  <c r="A15" i="3" s="1"/>
  <c r="A16" i="3" s="1"/>
  <c r="A17" i="3" s="1"/>
  <c r="F11" i="3"/>
  <c r="F364" i="1" l="1"/>
  <c r="F363" i="1"/>
  <c r="F301" i="1"/>
  <c r="F362" i="1"/>
  <c r="F219" i="1"/>
  <c r="F389" i="1"/>
  <c r="F247" i="1"/>
  <c r="F119" i="1"/>
  <c r="F133" i="1"/>
  <c r="F332" i="1"/>
  <c r="F390" i="1"/>
  <c r="F391" i="1" s="1"/>
  <c r="F73" i="1"/>
  <c r="F376" i="1"/>
  <c r="F33" i="3"/>
  <c r="F38" i="3" s="1"/>
  <c r="F87" i="3" s="1"/>
  <c r="E75" i="3"/>
  <c r="F75" i="3" s="1"/>
  <c r="F76" i="3" s="1"/>
  <c r="F89" i="3" s="1"/>
  <c r="F27" i="3"/>
  <c r="F86" i="3" s="1"/>
  <c r="F92" i="3" s="1"/>
  <c r="F71" i="3"/>
  <c r="F88" i="3" s="1"/>
  <c r="F393" i="1" l="1"/>
  <c r="F365" i="1"/>
  <c r="F394" i="1" s="1"/>
  <c r="F93" i="3"/>
  <c r="F94" i="3" s="1"/>
  <c r="F395" i="1" l="1"/>
  <c r="F366" i="1"/>
</calcChain>
</file>

<file path=xl/sharedStrings.xml><?xml version="1.0" encoding="utf-8"?>
<sst xmlns="http://schemas.openxmlformats.org/spreadsheetml/2006/main" count="871" uniqueCount="589">
  <si>
    <t xml:space="preserve">Décomposition du Prix Global et Forfaitaire - </t>
  </si>
  <si>
    <t>Commune :  Chartres
Maître d'Ouvrage : Ville de Chartres
Opération : Réaménagement de la rue du Faubourg Saint Jean</t>
  </si>
  <si>
    <t>LOT n°1. LOT VRD</t>
  </si>
  <si>
    <t>N°</t>
  </si>
  <si>
    <t>Désignation</t>
  </si>
  <si>
    <t>U</t>
  </si>
  <si>
    <t>Qté Globale</t>
  </si>
  <si>
    <t>Prix Unitaire</t>
  </si>
  <si>
    <t>Montant HT</t>
  </si>
  <si>
    <t>1</t>
  </si>
  <si>
    <t>LOT VRD</t>
  </si>
  <si>
    <t>1.2</t>
  </si>
  <si>
    <t>DESCRIPTION DES TRAVAUX</t>
  </si>
  <si>
    <t>1.2.1</t>
  </si>
  <si>
    <t>PRIX GENERAUX</t>
  </si>
  <si>
    <t>1.2.1.1</t>
  </si>
  <si>
    <t>Installations et préparation de chantier</t>
  </si>
  <si>
    <t>Descriptif</t>
  </si>
  <si>
    <t>L’entreprise adjudicataire du présent lot aura à sa charge le poste d’installation de chantier de tous les lots.</t>
  </si>
  <si>
    <t>Elles comprennent :</t>
  </si>
  <si>
    <t>La mise en place du cantonnement,</t>
  </si>
  <si>
    <t>Le raccordement obligatoire aux réseaux suivant réglementation et directives du coordonnateur SPS,</t>
  </si>
  <si>
    <t>La fourniture et pose de panneaux d'information</t>
  </si>
  <si>
    <t>Le repliement en fin de chantier et la remise en état des lieux,</t>
  </si>
  <si>
    <t>La fourniture et mise en place de la signalisation de toute nature pour balisage du chantier dispositifs de déviation de jalonnement pour les piétons pendant la période des travaux, déplacement en fonction du phasage</t>
  </si>
  <si>
    <t>L’éclairage provisoire</t>
  </si>
  <si>
    <t>Le raccordement et la souscription à un forfait internet haut débit illimité avec wifi (accessible par tous les intervenants sur demande). Le réseau wifi devra être accessible par tous les intervenants depuis les salles de réunion (au minimum).</t>
  </si>
  <si>
    <t>La mise en place d’une clôture (avec portail double vantaux de 5m) autour de la zone de cantonnement et des aires de stockage</t>
  </si>
  <si>
    <t>L’entretien régulier, compris remise en état si nécessaire afin de conserver un état correct des cantonnements, des bureaux de chantier, des salles de réunion, et d’une manière générale de tous les équipements composant la zone d’installation de chantier.</t>
  </si>
  <si>
    <t>L’Entrepreneur titulaire du lot VRD doit la fourniture et la mise en place de panneaux de chantier, l’entretien, les déplacements éventuels et modifications du panneau pendant toute la durée du chantier.</t>
  </si>
  <si>
    <t>Les panneaux de chantier sont soumis à réglementation. Ils doivent être du type panneau composé et seront réalisés suivants les indications de l’Aménageur et de sa Maîtrise d’œuvre. Le Maître d’Ouvrage fournira en temps opportun un CD-Rom contenant outre la charte graphique mais aussi les dispositions à mentionner sur le panneau de chantier.</t>
  </si>
  <si>
    <t>Leurs emplacements seront déterminés par le Maître d’œuvre à proximité des chantiers. Ils comporteront les indications relatives :</t>
  </si>
  <si>
    <t>Au Maître d’Ouvrage ;</t>
  </si>
  <si>
    <t>A l’équipe de Maîtrise d’œuvre ;</t>
  </si>
  <si>
    <t>Au Pilote et au bureau de contrôle éventuel ;</t>
  </si>
  <si>
    <t>A l’entreprise y compris ses co ou sous-traitants éventuels ;</t>
  </si>
  <si>
    <t>Au texte explicatif à propos de la nature de l’opération ;</t>
  </si>
  <si>
    <t>Aux dates de début et d’achèvement prévues des travaux ;</t>
  </si>
  <si>
    <t>A une représentation couleur du projet.</t>
  </si>
  <si>
    <t xml:space="preserve">Cette installation se fera dans un lieu choisi conjointement au moment de la période de préparation de chantier. </t>
  </si>
  <si>
    <t>L’Entreprise pourra en outre installer à un emplacement distant de la base vie et que lui désignera le Maître d’Œuvre un ou plusieurs bungalows pour le rangement de son propre matériel. Les déplacements d’ouvrages municipaux ou de concessionnaires demandés par l’Entrepreneur pour la commodité de son chantier, ainsi que les réfections consécutives à ses installations (baraques de chantier, palissades) seront effectués par l’Entrepreneur à ses frais.</t>
  </si>
  <si>
    <t>Le Maître d’Œuvre ne pourra en aucune manière être mis en cause dans toute contestation qui pourrait surgir à quelque titre que ce soit entre un concessionnaire et l’Entrepreneur dans le cas de déplacement d’ouvrages nécessaires à l’avancement du chantier ou de détérioration de ces ouvrages.</t>
  </si>
  <si>
    <t>L’Entrepreneur devra contracter auprès des services, des concessionnaires tous les abonnements qu’il juge utiles et acquitter directement les dépenses de fourniture et d’installation qui resteront entièrement à sa charge.</t>
  </si>
  <si>
    <t>L’Entrepreneur aura à sa charge la pose et l’entretien de toutes les barrières provisoires de chantiers nécessaires à l’isolement de son intervention au regard des autres intervenants. Les barrières mobiles auront une hauteur minimale de 1,00 m (type barrière de police). Ce dernier article est applicable aux travaux effectués dans la zone de chantier sans rapport avec la circulation piétonne ou automobile publique.</t>
  </si>
  <si>
    <t>Le projet des installations de chantier comporte la description des moyens et matériels principaux avec leurs caractéristiques et précise notamment :</t>
  </si>
  <si>
    <t>Les dispositions envisagées pour l’implantation, l’édification et l’aménagement des ateliers, bureaux, locaux de sécurité et d’hygiène, magasins et aires de stockage, implantation des bennes de tri des déchets laboratoire s’il y a lieu, et leurs raccordements aux différents réseaux ;</t>
  </si>
  <si>
    <t>Les aires de circulation de toute nature à l’intérieur du chantier, les aires d’évolution des engins de manutention, l’implantation des moyens de fabrication des éléments préfabriqués sur le chantier si tel est le cas ;</t>
  </si>
  <si>
    <t>Les conditions d’accès au chantier, de stockage et de manutention des matériaux, composants, éléments préfabriqués et tous autres produits s’il y a lieu, la signalisation et l’éclairage.</t>
  </si>
  <si>
    <t>L’Entrepreneur mettra à la disposition des représentants du Maître d’Œuvre une baraque de chantier d’environ 10 m², fermée à clef, éclairée et chauffée, tout au long de la durée du marché, quelle que soit l’activité sur le chantier. En conséquence, les réunions de chantier se dérouleront dans le local alloué à la Maîtrise d’Œuvre. Les réunions de coordination ou de Pilotage, en dehors de la présence de la Maîtrise d’Œuvre, se dérouleront dans les locaux soit de l’Entrepreneur soit ceux alloués à la Maîtrise d’Œuvre.</t>
  </si>
  <si>
    <t>L'Entrepreneur ne devra livrer sur le chantier que les fournitures nécessaires à l'avancement immédiat de son chantier, le chantier ne servant que de stockage tampon. Il devra tenir informer ses fournisseurs des possibilités restreintes de stockage au fur et à mesure de son avancement. Il pourra en outre se faire prêter par la Maîtrise d'Ouvrage une surface afin d'entreposer ses fournitures dans le cas d'une impossibilité de l'échelonnement de ses livraisons.</t>
  </si>
  <si>
    <t>L'Entrepreneur doit assurer une bonne tenue des installations de chantier (palissades, baraques de chantier, matériels, ...) et particulièrement supprimer régulièrement l'affichage sauvage ainsi que les graffitis.</t>
  </si>
  <si>
    <t>Les passages pour piétons seront aménagés en vue de faciliter la traversée des chantiers si l'Entrepreneur en est requis par le Maître d’Œuvre.</t>
  </si>
  <si>
    <t>Avec l'autorisation du Maître d’Œuvre, l'Entrepreneur pourra constituer à proximité du chantier un dépôt de matériel ou de matériaux comprenant également des installations destinées au personnel. L'accès en sera interdit au public par un dispositif agréé par le Maître d’Œuvre. Les emprises de ces installations seront limitées au strict nécessaire et elles devront être entretenues en parfait état de propreté.</t>
  </si>
  <si>
    <t>L'Entrepreneur est tenu de prendre toutes dispositions pour éviter que les chaussées et trottoirs soient souillés par l'exécution des travaux, et notamment pour l'évacuation des déblais. Si nécessaire, l'Entrepreneur sera tenu d'établir et d'entretenir à ses frais au moins une aire de lavage avec puisard de décantation. Aucun dépôt de déblais, de détritus ou de matériel ne sera toléré en dehors des emprises autorisées. Toute infraction à cette prescription donnera lieu à l'application d'une pénalité journalière qui sera fixée pendant la période de préparation des travaux. En outre, l'enlèvement des matériaux pourra être effectué d'office, aux frais de l'Entrepreneur, avec préavis de vingt-quatre heures qui lui sera donné par simple ordre de service.</t>
  </si>
  <si>
    <t>L'Entrepreneur devra établir les signaux nécessaires à la sécurité de la circulation générale dans les conditions réglementaires à la signalisation et suivant les dispositions particulières qui lui seront s'il y a lieu, fixées par le Maître d’Œuvre. L'Entrepreneur devra signaler son chantier conformément aux textes réglementaires en vigueur sur la signalisation. S'il y a lieu, certaines signalisations supplémentaires, en particulier des feux clignotants, seront disposées en accord avec les services compétents.</t>
  </si>
  <si>
    <t>L'Entrepreneur devra prendre toutes dispositions nécessaires pour garantir la sécurité publique pendant l'exécution des travaux et se conformer aux règlements de police et aux consignes spéciales concernant la voirie primaire, les voies rapides et leurs bretelles de raccordement ainsi qu'aux prescriptions qui lui seront imposées par le Maître d’Œuvre à cet effet.</t>
  </si>
  <si>
    <t>Les chantiers seront organisés et équipés de manière à réduire au minimum les bruits susceptibles de troubler la tranquillité des riverains. Les frais occasionnés par l'ensemble des mesures de sécurité énumérées au présent article font partie des frais généraux de l'Entreprise et ne donnent droit à aucune rémunération supplémentaire. L'Entrepreneur devra assurer à ses frais le barrage et l'éclairage du chantier proprement dit, les dispositions devant être conformes aux réglementations en vigueur.</t>
  </si>
  <si>
    <t>Tout manquement aux prescriptions ci-dessus concernant l'organisation et la signalisation du chantier donnera lieu à l'application d'une pénalité qui sera fixée pendant la période de préparation des travaux.</t>
  </si>
  <si>
    <t>Lorsque, avec l'autorisation du Maître d’Œuvre, l'Entrepreneur sera autorisé à utiliser des terrains appartenant au Maître d'Ouvrage pour constituer des dépôts de matériels ou de matériaux, celui-ci aura à sa charge l'entretien de la propreté communale (clôture, portails, serrures, etc...) sans pouvoir prétendre à une rémunération supplémentaire.</t>
  </si>
  <si>
    <t>Dans le cas où ces prescriptions ne seraient pas observées, le Maître d'Ouvrage se substituera, après mise en demeure restée sans suite dans les délais fixés par l'ordre de service prescrivant l'exécution des travaux, à l'Entrepreneur, en procédant d'office aux interventions utiles aux frais de l'Entreprise.</t>
  </si>
  <si>
    <t>Les interventions d'urgence ne dérogent pas à la règle. L’Entrepreneur est tenu de respecter l'ensemble des textes réglementaires et législatifs relatifs à la circulation, à la sécurité et à la salubrité sur la voie publique, existant à la date du chantier.</t>
  </si>
  <si>
    <t>En ce qui concerne les bennes de béton prêtes à l'emploi, les bennes devront être entièrement débarrassées des surplus de béton et lavées. Les déchets provenant des toupies seront stockés en un point défini du chantier, les eaux de laitance et de lavage ne seront pas rejetées dans le réseau d'assainissement ;</t>
  </si>
  <si>
    <t>En cas de panne de la toupie, le béton ne devra pas être déversé dans le réseau d'assainissement ; Après vidange, les gouttières devront être débarrassées de tous les éléments de béton résiduel par lavage.</t>
  </si>
  <si>
    <t>En cas de non-respect par l'Entreprise de l'un des articles ci-dessus, le Maître d'Ouvrage pourra faire procéder, au lieu et place de celle-ci, aux réparations, nettoyage ou décrottage. Les frais occasionnés seront à la charge de l'Entreprise.</t>
  </si>
  <si>
    <t>1.2.1.1.1</t>
  </si>
  <si>
    <t>Cantonnement</t>
  </si>
  <si>
    <t>ft</t>
  </si>
  <si>
    <t>1.2.1.1.2</t>
  </si>
  <si>
    <t>Clôtures et balisage de chantier</t>
  </si>
  <si>
    <t>1.2.1.1.3</t>
  </si>
  <si>
    <t>Panneau de chantier</t>
  </si>
  <si>
    <t>1.2.1.1.4</t>
  </si>
  <si>
    <t>Signalisation horizontale et verticale</t>
  </si>
  <si>
    <t>1.2.1.1.5</t>
  </si>
  <si>
    <t>Raccordement aux réseaux existant</t>
  </si>
  <si>
    <t>1.2.1.1.6</t>
  </si>
  <si>
    <t>Marquage piquetage</t>
  </si>
  <si>
    <t>1.2.1.2</t>
  </si>
  <si>
    <t>Dossier d'exécution</t>
  </si>
  <si>
    <t>Voir descriptif du présent C.C.T.P. au poste "Dossier d'exécution"</t>
  </si>
  <si>
    <t>1.2.1.3</t>
  </si>
  <si>
    <t>Plans de récolement</t>
  </si>
  <si>
    <t>Voir descriptif du présent C.C.T.P. au poste "Dossier de récolement"</t>
  </si>
  <si>
    <t>1.2.1.4</t>
  </si>
  <si>
    <t>D.O.E.</t>
  </si>
  <si>
    <t>Voir descriptif du présent C.C.T.P. au poste "Dossier des ouvrages exécutés"</t>
  </si>
  <si>
    <t>1.2.1.5</t>
  </si>
  <si>
    <t>Essais et contrôles</t>
  </si>
  <si>
    <t>Voir descriptif du présent C.C.T.P. au poste "Essais et contrôles"</t>
  </si>
  <si>
    <t>Sous-Total HT de PRIX GENERAUX</t>
  </si>
  <si>
    <t>1.2.2</t>
  </si>
  <si>
    <t>DEMOLITIONS</t>
  </si>
  <si>
    <t>1.2.2.1</t>
  </si>
  <si>
    <t>Mise à niveau des émergences réseaux</t>
  </si>
  <si>
    <t xml:space="preserve">Ce prix comprend la mise à niveau des émergences des réseaux existants en fonction du nivellement des aménagements projetés se trouvant dans toute l’emprise de l’opération ainsi que des ouvrages en limite de périphérie. </t>
  </si>
  <si>
    <t>Sont compris lors de la mise à niveau :</t>
  </si>
  <si>
    <t>Les ouvrages gaz</t>
  </si>
  <si>
    <t>Les ouvrages d’eau potable.</t>
  </si>
  <si>
    <t>Les ouvrages courant fort et courant faible</t>
  </si>
  <si>
    <t xml:space="preserve">Les ouvrages d’assainissement </t>
  </si>
  <si>
    <t>Les bouches à clé d’eau potable et de Gaz</t>
  </si>
  <si>
    <t>Les travaux comprennent :</t>
  </si>
  <si>
    <t>La récupération du système de fermeture, l’enlèvement soigné pour réutilisation puis, après la mise à la cote des parois, la remise en place avec scellement à la cote du projet,</t>
  </si>
  <si>
    <t>La démolition au marteau piqueur à la main des parois pour l’abaissement à la cote finie moins l’épaisseur du couronnement,</t>
  </si>
  <si>
    <t>Le changement des bouches a clé,</t>
  </si>
  <si>
    <t>Les raccordements éventuels,</t>
  </si>
  <si>
    <t>Le coffrage des parois et le coulage de béton de classe d’environnement adaptée aux normes en vigueur pour la surélévation à la cote finie moins l’épaisseur du couronnement</t>
  </si>
  <si>
    <t>La mise à niveau des chambres de tirage et ouvrages existants,</t>
  </si>
  <si>
    <t>Le remplacement du tampon fonte, rehausse de la plaque et couronnement,</t>
  </si>
  <si>
    <t>Les travaux de terrassement et de maçonnerie y afférent, et l’évacuation des excédents.</t>
  </si>
  <si>
    <t>Le prix comprendra également toutes sujétions pour récupérer le système de fermeture, quelle que soit la hauteur de l’ouvrage existant et son emplacement, des travaux éventuels résultant d’un bris de celui-ci, des sujétions de nettoyage dans les regards autour d’eux, des dimensions différentes que peuvent avoir ces regards et toutes les sujétions de terrassements, remblais et raccord en périphérie de l’ouvrage.</t>
  </si>
  <si>
    <t>1.2.2.2</t>
  </si>
  <si>
    <t>Démolition de chaussée sur 43cm</t>
  </si>
  <si>
    <t>m²</t>
  </si>
  <si>
    <t>Ce prix comprend les démolitions de chaussée, y compris structure de fondation, sur une épaisseur de 43cm à l’aide d’engins mécaniques ou à la main avec chargement immédiat sur camion des produits de démolition. Tous les gravois provenant des démolitions seront évacués en décharge appropriée. Le prix tiendra compte de toutes les sujétions de terrassement, de fourniture et de main d'œuvre.</t>
  </si>
  <si>
    <t>NOTA important: Les dispositifs de signalisation de l'occupation des places seront triés et évacués en décharge appropriée.</t>
  </si>
  <si>
    <t>1.2.2.3</t>
  </si>
  <si>
    <t>Démolition de trottoir sur 20cm</t>
  </si>
  <si>
    <t>Ce prix comprend les démolitions de trottoir, y compris structure de fondation, sur une épaisseur de 20cm à l’aide d’engins mécaniques ou à la main avec chargement immédiat sur camion des produits de démolition. Tous les gravois provenant des démolitions seront évacués en décharge appropriée. Le prix tiendra compte de toutes les sujétions de terrassement, de fourniture et de main d'œuvre.</t>
  </si>
  <si>
    <t>1.2.2.4</t>
  </si>
  <si>
    <t>Démolition de maçonnerie</t>
  </si>
  <si>
    <t>m³</t>
  </si>
  <si>
    <t>Ce prix comprend la démolition de maçonnerie et l'évacuation en décharge approprié ou en zone de valorisation ainsi que toutes les sujétions de terrassement, de fourniture et de main d'œuvre.</t>
  </si>
  <si>
    <t>1.2.2.5</t>
  </si>
  <si>
    <t>Démolition et comblement de regard de visite</t>
  </si>
  <si>
    <t>u</t>
  </si>
  <si>
    <t>Ce prix comprend la démolition de regard de visite (à -1m par rapport au niveau fini futur), le comblement des vides, les masques d'obturation et l'évacuation en décharge approprié ou en zone de valorisation ainsi que toutes les sujétions de terrassement, de fourniture et de main d'œuvre.</t>
  </si>
  <si>
    <t>1.2.2.6</t>
  </si>
  <si>
    <t>Dépose soignée de mobilier urbain</t>
  </si>
  <si>
    <t>Ce prix comprend la dépose du mobilier urbain, de son massif béton ainsi que toutes les sujétions de terrassement, de fourniture et de main d'œuvre.</t>
  </si>
  <si>
    <t>Ce prix comprend :</t>
  </si>
  <si>
    <t xml:space="preserve">la dépose du mobilier urbain </t>
  </si>
  <si>
    <t>la démolition des massifs béton</t>
  </si>
  <si>
    <t xml:space="preserve">le chargement, le transport et l'évacuation des produits de démolition </t>
  </si>
  <si>
    <t>la fourniture et la mise en œuvre de matériaux d'apport pour remblayage des vides de fouille,</t>
  </si>
  <si>
    <t>toutes les sujétions</t>
  </si>
  <si>
    <t>1.2.2.7</t>
  </si>
  <si>
    <t>Abandon de canalisation d'assainissement</t>
  </si>
  <si>
    <t>Ce prix comprend la dépose de canalisation existantes à abandonner. Leurs extrémités seront bouchées à l'aide de ciments. Les canalisations situées dans l’emprise de nouvelles tranchées ou zones de fouilles seront supprimées et évacuées en décharge appropriée, quel qu'en soit la nature.</t>
  </si>
  <si>
    <t>L’Entreprise s’assurera que le chantier est bien assaini en prenant toutes les précautions pour éviter toute pollution et désagréments divers aux réseaux, tels que laitances de ciment, sables, gravats, …etc.</t>
  </si>
  <si>
    <t>Ce prix comprend l'abandon ou la dépose de canalisation existantes :</t>
  </si>
  <si>
    <t>le comblement au coulis de ciment</t>
  </si>
  <si>
    <t xml:space="preserve">les canalisations situées dans l’emprise de nouvelles tranchées ou zones de fouilles seront supprimées </t>
  </si>
  <si>
    <t>l'évacuation et le transport des produits de démolition</t>
  </si>
  <si>
    <t>les terrassements</t>
  </si>
  <si>
    <t>1.2.2.7.1</t>
  </si>
  <si>
    <t>Canalisation de 300mm</t>
  </si>
  <si>
    <t>ml</t>
  </si>
  <si>
    <t>Sous-Total HT de DEMOLITIONS</t>
  </si>
  <si>
    <t>1.2.3</t>
  </si>
  <si>
    <t>TERRASSEMENTS</t>
  </si>
  <si>
    <t>1.2.3.1</t>
  </si>
  <si>
    <t>Terrassements en déblais et mise en stock</t>
  </si>
  <si>
    <t>Ils sont conduits conformément aux prescriptions du fascicule correspondant au dernier C.C.T.G en vigueur.</t>
  </si>
  <si>
    <t>Ce prix comprend l'exécution des mouvements de terres pour l'obtention des cotes du projet, des encaissements des circulations, et du terrain des zones de plantation. Les déblais dont la qualité aura été reconnue satisfaisante seront mis en stock pour réemploi ultérieur en remblai.</t>
  </si>
  <si>
    <t>Le prix s’entend pour des m3 non foisonnés.</t>
  </si>
  <si>
    <t>1.2.3.2</t>
  </si>
  <si>
    <t>Evacuation des déblais en décharge</t>
  </si>
  <si>
    <t xml:space="preserve">Ils sont conduits conformément aux prescriptions du fascicule correspondant au dernier C.C.T.G en vigueur. </t>
  </si>
  <si>
    <t>Ce prix comprend l'évacuation des déblais excédentaires en décharge appropriée.</t>
  </si>
  <si>
    <t>Le prix s’entend pour des m3 non foisonnés et comprend toutes les sujétions et droits de décharge.</t>
  </si>
  <si>
    <t>1.2.3.2.1</t>
  </si>
  <si>
    <t>Evacuation en ISDI (Installation de Stockage de Déchets Inertes)</t>
  </si>
  <si>
    <t>1.2.3.3</t>
  </si>
  <si>
    <t>Fourniture et mise en oeuvre de remblais d'apport</t>
  </si>
  <si>
    <t>Ce prix comprend l'exécution des mouvements de terres pour l'obtention des côtes du projet, des encaissements des circulations. Les remblais seront graveleux inertes au sens de l'arrêté 28-2010 de bonne qualité. Les remblais seront méthodiquement régalés et compactés avec tous les moyens appropriés. Le prix s’entend pour des m3 non foisonnés.</t>
  </si>
  <si>
    <t>Sous-Total HT de TERRASSEMENTS</t>
  </si>
  <si>
    <t>1.2.4</t>
  </si>
  <si>
    <t>VOIRIES</t>
  </si>
  <si>
    <t>1.2.4.1</t>
  </si>
  <si>
    <t>Chaussée lourde en enrobé noir</t>
  </si>
  <si>
    <t>Préparation du fond de forme</t>
  </si>
  <si>
    <t>Géotextile anticontaminant 250gr/m²</t>
  </si>
  <si>
    <t>Grave Non Traitée 0/31.5, épaisseur 20cm pour obtenir une portance de 50MPa (PF2)</t>
  </si>
  <si>
    <t>Couche d'imprégnation</t>
  </si>
  <si>
    <t>Enrobé à Module Élevé (EME) 0/14, épaisseur 9cm (1ère couche)</t>
  </si>
  <si>
    <t>Enrobé à Module Élevé (EME) 0/14, épaisseur 9cm (2ème couche)</t>
  </si>
  <si>
    <t>Couche de roulement définitive en BBSG noir 0/10 sur 5cm.</t>
  </si>
  <si>
    <t>1.2.4.2</t>
  </si>
  <si>
    <t>Chaussée lourde en enrobé noir percolé</t>
  </si>
  <si>
    <t>Couche de roulement définitive en BBSG noir 0/10 sur 5cm (teneur en vide de 25%)</t>
  </si>
  <si>
    <t>Ajout de coulis de ciment/résine par percolation</t>
  </si>
  <si>
    <t>1.2.4.3</t>
  </si>
  <si>
    <t>Trottoir et entrées charretières en béton désactivé clair dito existant près du carrefour Felibien/Peguy/Saint Jean</t>
  </si>
  <si>
    <t>Grave Non Traitée 0/31.5, épaisseur 10cm</t>
  </si>
  <si>
    <t>Béton désactivé clair dito existant sur 20cm armé de fibres en polypropylène avec joints de dilatation suffisamment répartis pour éviter toute fissuration.</t>
  </si>
  <si>
    <t>1.2.4.4</t>
  </si>
  <si>
    <t>Entrées charretières en pavés granit à joints polymères</t>
  </si>
  <si>
    <t>Grave Non Traitée 0/31,5, épaisseur 20cm,</t>
  </si>
  <si>
    <t>Réalisation d’essais et fourniture de résultats d’analyse tels que définis au CCTP : Les vérifications altimétriques et planimétrique, les essais de compacité et de portance, les échantillons et planches d’essais des revêtements, l’émission des rapports d’essais</t>
  </si>
  <si>
    <t xml:space="preserve">Mise en œuvre des pavés granit (épaisseur 6cm) à joints polymères sur un lit de pose en sable de 4cm, avec blocage des rives </t>
  </si>
  <si>
    <t>Le nettoyage des abords et l’enlèvement de gravats, débris et emballages</t>
  </si>
  <si>
    <t>Y compris toute sujétion</t>
  </si>
  <si>
    <t>1.2.4.7</t>
  </si>
  <si>
    <t>Trottoir du plateau surélevé en béton désactivé clair dito existant près du carrefour Felibien/Peguy/Saint Jean</t>
  </si>
  <si>
    <t>1.2.4.8</t>
  </si>
  <si>
    <t>Fourniture et pose de bordures en béton ou en granit</t>
  </si>
  <si>
    <t>Ce prix comprend la fourniture et la pose de bordures avec profils normalisés ou en granit et hauteurs de vue adaptées aux plans. Elle comprend également la mise en œuvre des fondations et des solins béton :</t>
  </si>
  <si>
    <t>Fondations:</t>
  </si>
  <si>
    <t>Béton de type C 16/20</t>
  </si>
  <si>
    <t>Épaisseur suffisante et régulière &gt;10cm</t>
  </si>
  <si>
    <t>Largeur égale à la largeur de la bordure et du caniveau augmentée d'au moins 10cm de part et d'autre</t>
  </si>
  <si>
    <t>Béton frais à la pose</t>
  </si>
  <si>
    <t>Respect de la durée minimale de 7 jours avant l'ouverture à la circulation</t>
  </si>
  <si>
    <t xml:space="preserve"> </t>
  </si>
  <si>
    <t>Solin :</t>
  </si>
  <si>
    <t>Solin continu avec le même béton que le béton de fondation</t>
  </si>
  <si>
    <t>Hauteur du solin au moins égal à la moitié de la hauteur de la bordure</t>
  </si>
  <si>
    <t>Les courbes de rayon inférieur à 12m00 seront exécutées avec des éléments courbes correspondant aux rayons imposés.</t>
  </si>
  <si>
    <t>1.2.4.8.4</t>
  </si>
  <si>
    <t>Bordure en béton profil droit (l=20cm) arasée en bordures de jardinières crées (carrefour Peguy/Felibien/Saint Jean)</t>
  </si>
  <si>
    <t>1.2.4.8.5</t>
  </si>
  <si>
    <t>Bordure en béton profil droit (l=20cm) double vue de 15cm (carrefour Peguy/Felibien/Saint Jean)</t>
  </si>
  <si>
    <t>1.2.4.8.6</t>
  </si>
  <si>
    <t>1.2.4.8.7</t>
  </si>
  <si>
    <t>Bordurette en béton type P1 arasée (plateau surélevé)</t>
  </si>
  <si>
    <t>1.2.4.9</t>
  </si>
  <si>
    <t>Fourniture et pose de caniveaux en béton adouci</t>
  </si>
  <si>
    <t>Ce prix comprend la fourniture et la pose de caniveaux avec profils normalisés. Elle comprend également la mise en œuvre des fondations et des solins béton :</t>
  </si>
  <si>
    <t>1.2.4.9.1</t>
  </si>
  <si>
    <t>Type CS1 (de chaque côté de la chaussée)</t>
  </si>
  <si>
    <t>1.2.4.10</t>
  </si>
  <si>
    <t>Fourniture et pose de dalles podotactiles en béton</t>
  </si>
  <si>
    <t>Ce prix comprend la fourniture et pose de dalle podotactile en béton conformément à la norme NF P 98-351 (Cheminements - Insertion des handicapés - Éveil de vigilance - Caractéristiques et essais des dispositifs podotactiles au sol d'éveil de vigilance à l'usage des personnes aveugles ou mal voyantes), la bande d'éveil de vigilance présentera une largeur conforme aux dernières normes en vigueur et sera implantée conformément aux dernières normes en vigueur et sur toute la largeur des bordures dont la vue est inférieure à 0,05m.</t>
  </si>
  <si>
    <t>Elles sont à sceller en incrustation dans le revêtement au mortier à la résine.</t>
  </si>
  <si>
    <t>Sous-Total HT de VOIRIES</t>
  </si>
  <si>
    <t>1.2.5</t>
  </si>
  <si>
    <t>ASSAINISSEMENT</t>
  </si>
  <si>
    <t>1.2.5.1</t>
  </si>
  <si>
    <t>Fourniture et pose de tampon fonte type SEZAM BORDURE 400KN pour libérer l'accès aux tampons existants dans l'alignement des bordures</t>
  </si>
  <si>
    <t>Ce prix comprend la fourniture et la pose de tampon en fonte profil T type SEZAM Borudure 400KN (850x785), compris toutes sujétions.</t>
  </si>
  <si>
    <t>1.2.5.2</t>
  </si>
  <si>
    <t>Construction de regard de visite 40x40 sur réseau EU existant</t>
  </si>
  <si>
    <t>Fourniture et pose de regard de visite 40x40 en béton préfabriqué sur réseau existant ou projeté de diamètre inférieur à 1000, y compris terrassements, évacuation des excédents, raccordements aux canalisations amont et aval, cadre, tampon série 250KN en fonte, crosse, échelons de descente, remblayage du vide de fouille en sable parfaitement compacté et toutes sujétions de matériel et de main d'œuvre.</t>
  </si>
  <si>
    <t>Les regards de visite seront exécutés en éléments préfabriqués armés de 0m08 d'épaisseur, de section intérieure diamètre 40cm ou carré 0m40 x 0m40 si nécessité justifiée.</t>
  </si>
  <si>
    <t>Dans tous les cas, les cunettes seront réalisées au moyen d’éléments de fond préfabriqués avec joints d’étanchéité; l'épaisseur du radier ne devra pas être inférieure à 0m15. Il sera armé d'un treillis soudé 3/3 mailles 100 x 100. Les éléments préfabriqués seront étanches avec joints d’assemblage.</t>
  </si>
  <si>
    <t>L'intérieur du regard devra être parfaitement étanche et jointoyé, la liaison entre les éléments préfabriqués étant faite par joints bitumineux.</t>
  </si>
  <si>
    <t>Les canalisations seront interrompues au passage dans les regards. Un joint d'étanchéité sera mis en place autour de chaque conduite dans l'épaisseur des piédroits du regard.</t>
  </si>
  <si>
    <t>Les regards seront couverts par des tampons en fonte ductile, série lourde sous chaussée, légère sous trottoirs ou espaces libres, ouverture utile 0m60, avec trou de levage central, classe D 400 NF P 98.312 NORME EUROPEENNE EN 124.</t>
  </si>
  <si>
    <t>Les radiers comporteront des cunettes dont le rayon au fil d'eau correspondra à celui de la plus grosse conduite débouchant dans le regard.</t>
  </si>
  <si>
    <t>La hauteur des cunettes sera égale au plus grand diamètre. Un enduit étanche au mortier de ciment dosé à 500 Kg sera appliqué à l'intérieur de l'ouvrage, sur une hauteur de 0m30 au-dessus de la génératrice supérieure de la plus grande canalisation.</t>
  </si>
  <si>
    <t>Les échelons de descente seront en fer galvanisé de 0m03 de diamètre et de 0m80 de longueur totale développée et à patte d'ancrage ouverte. Les échelons seront espacés de 0m30 d'axe en axe et les deux premiers comporteront un œillet de 0m04 de diamètre intérieur pour fixation de la canne d'égoutier fournie par le présent lot. Ces œillets, qui seront dans le même axe vertical, seront exécutés dans la masse de l'échelon et non rapportés à celui-ci.</t>
  </si>
  <si>
    <t>1.2.5.3</t>
  </si>
  <si>
    <t>Fourniture et pose de canalisation en fonte Ø100 pour raccordement de descente de gouttière existante</t>
  </si>
  <si>
    <t>Ce prix comprend la fourniture et la pose de canalisation en fonte Ø100 en travers des aménagements piétons et de stationnement pour évacuation des eaux de gouttière des riverains. Le prix comprend les terrassements, les démolitions éventuelles, la fourniture et la pose de la canalisation à faible profondeur, le raccordement aux gouttières existantes, la dépose et l'évacuation des canalisations existantes remplissant aujourd'hui la même fonction, ainsi que toutes les sujétions.</t>
  </si>
  <si>
    <t>1.2.5.4</t>
  </si>
  <si>
    <t>Fourniture et pose de bec de gargouille en fonte à intégrer dans la bordure</t>
  </si>
  <si>
    <t>Ce prix comprend la fourniture et la pose de bec de gargouille en fonte Ø100 à intégrer dans les bordures de voirie. Le prix comprend les terrassements, les démolitions éventuelles, la fourniture et la pose du bec de gargouille, le raccordement aux canalisations Ø100 fonte, la dépose et l'évacuation des ouvrages existants remplissant aujourd'hui la même fonction, ainsi que toutes les sujétions.</t>
  </si>
  <si>
    <t>1.2.5.5</t>
  </si>
  <si>
    <t>Fourniture et pose de bouche d'engouffrement</t>
  </si>
  <si>
    <t>Elles seront conformes aux normes en vigueur et au fascicule 70 du C.C.T.G.</t>
  </si>
  <si>
    <t>Ce prix comprend la fourniture et la pose de bouche d'engouffrement en béton armé préfabriqué ou coulé en place, de section intérieure 0m60 x 0m60 avec décantation de 0m30 et couverts d'une grille articulée, avec profil adapté en fonte classe 250KN.</t>
  </si>
  <si>
    <t>1.2.5.5.1</t>
  </si>
  <si>
    <t>Grille avaloir type SELECTA C250</t>
  </si>
  <si>
    <t>1.2.5.5.2</t>
  </si>
  <si>
    <t>Grille C250 rectangulaire PMR 70x30 cm</t>
  </si>
  <si>
    <t>1.2.5.6</t>
  </si>
  <si>
    <t>Essais</t>
  </si>
  <si>
    <t>Essai de compactage tous les 50 ml et/ou 1 par tronçon sur les remblais des tranchées sous chaussée au niveau du fond de forme. Module EV2 &gt; 50 Mpa. + essais au pénétromètre sur la hauteur de la tranchée d’assainissement par une entreprise indépendante agréer par le maître d'ouvrage.</t>
  </si>
  <si>
    <t>Essai d’étanchéité à l’eau ou à l’air des canalisations d’assainissement et regards de visite par une entreprise certifié COFRAC et COPREC, sur l’ensemble des linéaires en conformité avec la norme NF EN 1610, et suivant le fascicule 70.</t>
  </si>
  <si>
    <t>Inspection vidéo par passage caméra sur tous les réseaux eaux usées et eaux pluviales en fin de chantier (à réaliser obligatoirement par une entreprise spécialisée agréée par le Maître d’Oeuvre), comprenant un dossier couleur en trois exemplaire, l’enregistrement vidéo en continu en image couleur, de la distance métrique et de la pente du collecteur.</t>
  </si>
  <si>
    <t>En cas de non-conformité lors des essais, l’entrepreneur reprendra à sa charge les non conformités afin de garantir des ouvrages neufs à la réception des travaux Aucune réparation, manchette, chemisage (etc…) ne sera accepté.</t>
  </si>
  <si>
    <t>Sous-Total HT de ASSAINISSEMENT</t>
  </si>
  <si>
    <t>1.2.6</t>
  </si>
  <si>
    <t>RÉSEAUX DIVERS</t>
  </si>
  <si>
    <t>1.2.6.1</t>
  </si>
  <si>
    <t>Tranchée commune ou tranchée seule</t>
  </si>
  <si>
    <t>Ce prix comprend la réalisation de tranchée.</t>
  </si>
  <si>
    <t>Avant d'ouvrir la tranchée pour les ouvrages d'écoulement, l’entreprise exécutera d'abord la fouille des regards qui serviront ainsi de sondages pour reconnaître la nature du sol et les obstacles à éviter. Au regard de la fouille, la maîtrise d'ouvrage pourra éventuellement déplacer les regards et le tracé des ouvrages.</t>
  </si>
  <si>
    <t>Les fouilles pour canalisations, regards de visite, etc... seront descendues verticalement.</t>
  </si>
  <si>
    <t>Le fond de fouille sera réglé suivant les pentes des canalisations et devra offrir une surface d'assise plane sans aucun point saillant.</t>
  </si>
  <si>
    <t>Les travaux seront conduits autant que possible de manière qu'il ne soit préparé chaque jour qu'une longueur de fouille susceptible de recevoir la ou les canalisations dans la journée.</t>
  </si>
  <si>
    <t>La protection des fouilles, les épuisements et le remblaiement des tranchées ont été définis précédemment.</t>
  </si>
  <si>
    <t>Les prix forfaitaires de l'Entreprise comprendront également la démolition éventuelle de rocher ou maçonnerie et son évacuation aux décharges.</t>
  </si>
  <si>
    <t>L’entreprise devra prendre toutes les dispositions pour apprécier cette sujétion et en tenir compte dans l'établissement de ses prix unitaires, aucune plus-value ne sera admise.</t>
  </si>
  <si>
    <t>Les largeurs des tranchées seront réalisées en fonction des espacements et des profondeurs à réaliser entre chaque type de réseau (EU et EP) d’une part, (câbles électriques, fourreaux FT, réseau GAZ, adduction d’eau potable,…) d’autre part. La réalisation des tranchées s’effectuera conformément aux recommandations des normes NFP 98-332 (terrassement de la tranchée) et NFP 98-332 (espacement entre réseaux) out texte de mise à jour.</t>
  </si>
  <si>
    <t xml:space="preserve">L’entreprise doit : </t>
  </si>
  <si>
    <t>La protection des fouilles et épuisements devra être assurée, si nécessaire,</t>
  </si>
  <si>
    <t>La protection des ouvrages croisés dans les fouilles, terrassements à la main si nécessaire,</t>
  </si>
  <si>
    <t>Le remblai sur 0.20m de sablon, plus de 0.10m de lit de pose au droit des fourreaux et canalisations, mise en place de grillages avertisseurs à 0.30m au-dessus des fourreaux, métal plastifié, maille de 41mm, de largeur 0.45m, aux couleurs normalisées et finition des remblais en terre fine pour les autres canalisations.</t>
  </si>
  <si>
    <t>Les grillages avertisseur selon normes en vigueur</t>
  </si>
  <si>
    <t>Dans tous les cas, les terres argileuses ou de mauvaises qualités, seront remplacées en remblais, par des terres d’apport. Ces déblais seront évacués aux décharges publiques agrées.</t>
  </si>
  <si>
    <t>1.2.6.1.1</t>
  </si>
  <si>
    <t>Tranchée pour 1 réseau (Eau potable)</t>
  </si>
  <si>
    <t>1.2.6.1.2</t>
  </si>
  <si>
    <t>Tranchée pour 1 réseau (fourreaux divers) - compris démolition et réfection à l'identique des revêtements et structures</t>
  </si>
  <si>
    <t>1.2.6.2</t>
  </si>
  <si>
    <t>Fourniture et pose de fourreaux</t>
  </si>
  <si>
    <t>Ce prix comprend la fourniture et pose de fourreaux. Ils seront conformes aux besoins de chacun des réseaux concernés et répondront aux normes Afnor et aux normes européennes.</t>
  </si>
  <si>
    <t>Ce prix comprend</t>
  </si>
  <si>
    <t>la fourniture et pose des fourreaux PVC en tranchée ouverte</t>
  </si>
  <si>
    <t xml:space="preserve">l'aiguillage et le calibrage </t>
  </si>
  <si>
    <t>toutes sujétions de raccords tels que manchons, étanchéité des tuyaux, bouchons et ligaturage</t>
  </si>
  <si>
    <t>1.2.6.2.1</t>
  </si>
  <si>
    <t>Fourreaux TPC</t>
  </si>
  <si>
    <t xml:space="preserve">Concernant les fourreaux basse tension, les travaux comprendront uniquement la fourniture et la pose en tranchée ouverte de fourreaux TPC. Ces derniers seront posés en tranchée au minimum à -0,80 m du projet fini. Les fourreaux seront soigneusement jointoyés et seront enrobés de béton au droit des circulations automobiles. Ils seront composés par des fourreaux TPC Ø90 et Ø110, implantés suivant les besoins des projets. </t>
  </si>
  <si>
    <t>En cas d’un besoin de génie civil complémentaire pour les réseaux d’éclairage, il sera fait usage de fourreaux en TPC 90 rouge. L’entreprise prend toutes dispositions utiles pour éviter l’introduction de corps étrangers dans ses fourreaux posés, jusqu’à la réception de ses travaux ou jusqu’à la mise en service des canalisations si cette dernière devait intervenir avant la réception. Elle supportera toutes les conséquences d’absence de mesure à cet effet. L’entreprise sera responsable des distances réglementaires entre canalisations diverses et fourreaux de télécommunication.</t>
  </si>
  <si>
    <t>NOTA : Les câbles et fourreaux seront décomptés suivant la longueur de tranchée (projection horizontale).</t>
  </si>
  <si>
    <t>1.2.6.2.1.1</t>
  </si>
  <si>
    <t>5Ø50</t>
  </si>
  <si>
    <t>1.2.6.3</t>
  </si>
  <si>
    <t>Réseau d'adduction en eau potable</t>
  </si>
  <si>
    <t>L'implantation des ouvrages.</t>
  </si>
  <si>
    <t>Les terrassements complémentaires pour niches, butées, ancrages, etc...</t>
  </si>
  <si>
    <t>La fourniture et la pose des appareils de robinetterie et protection, (ventouse, purges, vannes, bouche à clé...etc)</t>
  </si>
  <si>
    <t>Les essais et la stérilisation du réseau.</t>
  </si>
  <si>
    <t>Le raccordement sur les conduites existantes</t>
  </si>
  <si>
    <t>1.2.6.3.1</t>
  </si>
  <si>
    <t>1.2.6.3.2</t>
  </si>
  <si>
    <t>Sous-Total HT de RÉSEAUX DIVERS</t>
  </si>
  <si>
    <t>1.2.7</t>
  </si>
  <si>
    <t>SIGNALISATION HORIZONTALE ET VERTICALE</t>
  </si>
  <si>
    <t>1.2.7.1</t>
  </si>
  <si>
    <t>Fourniture et pose de panneaux de signalisation</t>
  </si>
  <si>
    <t>Ce prix comprend la fourniture et pose de panneaux. Ils seront de gamme normale, l'arase inférieure du panneau sera à 2.20m hors sol. Chaque panneau sera posé sur support tubulaire (dito rues adjacentes) à l'aide de colliers en aluminium profilé simple ou double, de boulons 10 X 20 et de boulons 8 X 25 galvanisés ou inoxydables. L'orientation des panneaux devra être faite de manière à assurer la meilleure perception par les usagers. Dans le cas de pose sur candélabre, ou autre poteau, il sera utilisé des colliers de cerclage en inox.</t>
  </si>
  <si>
    <t>Le scellement des supports se fera dans un cube de béton dosé à 250 Kg/m3 de 0,30 x 0,30 x 0,60 m.</t>
  </si>
  <si>
    <t>1.2.7.1.1</t>
  </si>
  <si>
    <t>Divers taille standard (compris mât, terrassement, massif de fondation, scellement au béton à 250kg, certifié NF)</t>
  </si>
  <si>
    <t>1.2.7.1.2</t>
  </si>
  <si>
    <t>Pannonceau</t>
  </si>
  <si>
    <t>1.2.7.2</t>
  </si>
  <si>
    <t>Fourniture et mise en œuvre de marquage au sol (10cm de largeur)</t>
  </si>
  <si>
    <t>Ce prix comprend la fourniture et pose de marquage au sol selon plan maîtrise d'œuvre</t>
  </si>
  <si>
    <t xml:space="preserve">Il comprend : </t>
  </si>
  <si>
    <t>·Le balayage des parties de chaussée devant recevoir le marquage</t>
  </si>
  <si>
    <t>·Le traçage</t>
  </si>
  <si>
    <t>·L’application des peintures</t>
  </si>
  <si>
    <t>·La protection jusqu’à la prise complète</t>
  </si>
  <si>
    <t>Le marquage au sol est réalisé avec de la peinture de qualité routière homologuée type thermoplastique, durée de vie 5 ans.</t>
  </si>
  <si>
    <t>1.2.7.3</t>
  </si>
  <si>
    <t>Fourniture et mise en œuvre de marquage au sol (bande STOP, flèches directionnelles, etc...)</t>
  </si>
  <si>
    <t>Le balayage des parties de chaussée devant recevoir le marquage</t>
  </si>
  <si>
    <t>Le traçage</t>
  </si>
  <si>
    <t>L’application des peintures</t>
  </si>
  <si>
    <t>La protection jusqu’à la prise complète</t>
  </si>
  <si>
    <t>Le marquage au sol est réalisé avec de la peinture de qualité routière homologuée type thermoplastique (enduit à chaud), durée de vie 5 ans.</t>
  </si>
  <si>
    <t>1.2.7.4</t>
  </si>
  <si>
    <t>Fourniture et mise en œuvre de marquage au sol de piste cyclable en résine ocre dito existant ("piste gold") compris logos</t>
  </si>
  <si>
    <t>Ce prix comprend la fourniture et pose de marquage au sol en résine ocre selon plan maîtrise d'œuvre</t>
  </si>
  <si>
    <t>L’application de la résine (logos compris)</t>
  </si>
  <si>
    <t>Le marquage au sol est réalisé avec de la résine de qualité routière homologuée, durée de vie 5 ans.</t>
  </si>
  <si>
    <t>Sous-Total HT de SIGNALISATION HORIZONTALE ET VERTICALE</t>
  </si>
  <si>
    <t>1.2.8</t>
  </si>
  <si>
    <t>MOBILIER</t>
  </si>
  <si>
    <t>1.2.8.1</t>
  </si>
  <si>
    <t>Fourniture et pose de potelet PMR</t>
  </si>
  <si>
    <t>Ce prix comprend la fourniture et pose de potelet PMR, y compris la réalisation des travaux de terrassement, l’évacuation des excédents, le scellement dans le sol et la réalisation des massifs de fondation et toutes les sujétions.</t>
  </si>
  <si>
    <t>- Hauteur de pose hors sol 90 cm.</t>
  </si>
  <si>
    <t>- Hauteur totale : 115 cm</t>
  </si>
  <si>
    <t>Primaire époxy au zinc cuit au four et thermolaquage polyester : RAL au choix de la MOA</t>
  </si>
  <si>
    <t>Contraste visuel aux normes PMR</t>
  </si>
  <si>
    <t>- À sceller dans le sol sur 25 cm</t>
  </si>
  <si>
    <t>1.2.8.2</t>
  </si>
  <si>
    <t>Fourniture et pose de barrières urbaines</t>
  </si>
  <si>
    <t>Ce prix comprend la fourniture et pose de barrières urbaines conformément aux détails du dossier, y compris la réalisation des travaux de terrassement, l’évacuation des excédents, le scellement dans le sol et la réalisation des massifs de fondation et toutes les sujétions.</t>
  </si>
  <si>
    <t>Soudures réalisées sur toute la périphérie des tubes</t>
  </si>
  <si>
    <t>FINITION :</t>
  </si>
  <si>
    <t>Protection anti-corrosion : couche de zinc déposée par galvanisation à chaud épaisseur 70 μ suivant norme ISO1461.</t>
  </si>
  <si>
    <t>- Préparation avant peinture : dégraissage alcalin, phosphatation microcristalline haut nickel au trempé.</t>
  </si>
  <si>
    <t>- Laque de finition : laque de finition polyuréthane bi composants 60 μ cuite au four,</t>
  </si>
  <si>
    <t>1.2.8.3</t>
  </si>
  <si>
    <t>Fourniture et pose de corbeille</t>
  </si>
  <si>
    <t>Ce prix comprend la fourniture et pose de corbeille, y compris la réalisation des travaux de terrassement, l’évacuation des excédents, le scellement dans le sol et la réalisation des massifs de fondation et toutes les sujétions.</t>
  </si>
  <si>
    <t>FINITION</t>
  </si>
  <si>
    <t>Grenaillage SA3. Métallisation des zones sensibles.</t>
  </si>
  <si>
    <t>Primaire époxy au zinc cuit au four et thermolaquage polyester. Teinte au choix du MOA.</t>
  </si>
  <si>
    <t>FIXATION</t>
  </si>
  <si>
    <t>En 1 point central sur sol dur</t>
  </si>
  <si>
    <t>1.2.8.4</t>
  </si>
  <si>
    <t>Fourniture et pose de banc monobloc en pierre naturelle</t>
  </si>
  <si>
    <t>Ce prix comprend la fourniture et pose de banc monobloc en pierre naturelle, y compris la réalisation des travaux de terrassement, l’évacuation des excédents, le scellement dans le sol éventuel, la réalisation des massifs de fondation éventuel et toutes les sujétions.</t>
  </si>
  <si>
    <t>Sous-Total HT de MOBILIER</t>
  </si>
  <si>
    <t>Sous-Total HT de DESCRIPTION DES TRAVAUX</t>
  </si>
  <si>
    <t>MONTANT HT - 1 - LOT VRD</t>
  </si>
  <si>
    <t>MONTANT TVA - 20.00%</t>
  </si>
  <si>
    <t>MONTANT TTC - 1 - LOT VRD</t>
  </si>
  <si>
    <t>OPTIONS</t>
  </si>
  <si>
    <t>1.2.4.8.1</t>
  </si>
  <si>
    <t>1.2.4.8.2</t>
  </si>
  <si>
    <t>1.2.4.8.3</t>
  </si>
  <si>
    <t>1.2.4.8.8</t>
  </si>
  <si>
    <t>Total Option PSE1-Plateau-Bordures granit</t>
  </si>
  <si>
    <t>1.2.4.6</t>
  </si>
  <si>
    <t>Ce prix comprend la fourniture et mise en œuvre de trottoirs en dalles granit, comprenant :</t>
  </si>
  <si>
    <t>Préparation du fond de forme,</t>
  </si>
  <si>
    <t>Géotextile anticontaminant 250gr/m²,</t>
  </si>
  <si>
    <t>Réalisation d’essais et fourniture de résultats d’analyse tels que définis au CCTP : les vérifications altimétriques et planimétrique, les essais de compacité et de portance, les échantillons et planches d’essais des revêtements, l’émission des rapports d’essai,</t>
  </si>
  <si>
    <t xml:space="preserve">Mise en œuvre des pavés(épaisseur 6cm) sur un lit de pose au mortier industriel à haute performance de type LANKO ou équivalent </t>
  </si>
  <si>
    <t>Réalisation d’un jointoiement au mortier industriel à haute performance de type LANKO ou équivalent, pour les espaces circulés, joints conformes aux détails du dossier</t>
  </si>
  <si>
    <t>Le nettoyage des abords et l’enlèvement de gravats, débris et emballages,</t>
  </si>
  <si>
    <t>Total Option PSE2-Plateau-Trottoirs granit</t>
  </si>
  <si>
    <t>TOTAL HT TOUTES OPTIONS</t>
  </si>
  <si>
    <t>TOTAL TVA 20.00 %</t>
  </si>
  <si>
    <t>TOTAL TTC TOUTES OPTIONS</t>
  </si>
  <si>
    <t xml:space="preserve">TOTAL HT </t>
  </si>
  <si>
    <t>TOTAL TVA - 20.00%</t>
  </si>
  <si>
    <t>TOTAL TTC</t>
  </si>
  <si>
    <t>BORDEREAU DES PRIX UNITAIRES</t>
  </si>
  <si>
    <t>LOT VRD+EV - Titre VRD</t>
  </si>
  <si>
    <t>Rabotage de chaussée à la main ou par moyen mécanique de la couche superficielle d'enrobé sur 5cm maxi, y compris chargement, évacuation des produits en décharge, droits de décharge compris, y compris toutes sujétions</t>
  </si>
  <si>
    <t>Réalisation de couche de roulement en enrobé noir</t>
  </si>
  <si>
    <t>Rabotage de chaussée existante en enrobé</t>
  </si>
  <si>
    <t>Trottoir et entrée charretière en béton désactivé clair dito existant près du carrefour Felibien/Peguy/Saint Jean</t>
  </si>
  <si>
    <t>Grille C250 carrée PMR 40x30 cm</t>
  </si>
  <si>
    <t xml:space="preserve">Réalisation de réseau EP </t>
  </si>
  <si>
    <t>Démolition et refection à l'identique du revêtement et des structures existantes</t>
  </si>
  <si>
    <t>Fourniture et pose de canalisation en fonte Ø200 (compris réalisation de la tranchée)</t>
  </si>
  <si>
    <t>Réalisation des essais de compactage et d'étanchéité dans les mêmes conditions que le prix 01.2.5.6 du DPGF</t>
  </si>
  <si>
    <t>1.1</t>
  </si>
  <si>
    <t>2</t>
  </si>
  <si>
    <t>2.1</t>
  </si>
  <si>
    <t>2.2</t>
  </si>
  <si>
    <t>2.2.1</t>
  </si>
  <si>
    <t>2.3</t>
  </si>
  <si>
    <t>3</t>
  </si>
  <si>
    <t>3.1</t>
  </si>
  <si>
    <t>3.2</t>
  </si>
  <si>
    <t>3.3</t>
  </si>
  <si>
    <t>3.4</t>
  </si>
  <si>
    <t>3.4.1</t>
  </si>
  <si>
    <t>3.4.2</t>
  </si>
  <si>
    <t>3.5</t>
  </si>
  <si>
    <t>3.5.1</t>
  </si>
  <si>
    <t>4</t>
  </si>
  <si>
    <t>4.1</t>
  </si>
  <si>
    <t>4.2</t>
  </si>
  <si>
    <t>4.2.1</t>
  </si>
  <si>
    <t>4.3</t>
  </si>
  <si>
    <t>DPGF Aménagement de la Rue du Faubourg St Jean   / Espaces Verts</t>
  </si>
  <si>
    <t>Intitulé du poste</t>
  </si>
  <si>
    <t>Unité</t>
  </si>
  <si>
    <t>Prix unitaire 
(€ HT)</t>
  </si>
  <si>
    <t>Rue du Faubourg Saint Jean</t>
  </si>
  <si>
    <t>Quantité</t>
  </si>
  <si>
    <t>Total (HT)</t>
  </si>
  <si>
    <t>TRAVAUX PREPARATOIRES</t>
  </si>
  <si>
    <t>Installation de chantier</t>
  </si>
  <si>
    <t>Ft</t>
  </si>
  <si>
    <t>Etudes d'exécution</t>
  </si>
  <si>
    <t xml:space="preserve">Présentation des échantillons  </t>
  </si>
  <si>
    <t>Marquages des végétaux en pépinière avec le MOE et la MOA</t>
  </si>
  <si>
    <t>Analyses de la terre végétale</t>
  </si>
  <si>
    <t xml:space="preserve">Implantation - Piquetage  </t>
  </si>
  <si>
    <t>Dossier des Ouvrages Exécutés (DOE)</t>
  </si>
  <si>
    <t>TERRASSEMENT ET SUBSTRATS</t>
  </si>
  <si>
    <t>Surcresements secondaire : à partir de la cote -30cm (voir onglet VRD)</t>
  </si>
  <si>
    <r>
      <rPr>
        <b/>
        <i/>
        <sz val="9"/>
        <rFont val="Calibri"/>
        <family val="2"/>
        <scheme val="minor"/>
      </rPr>
      <t xml:space="preserve">Surcreusements des fosses de plantations, y/c décompactage des parois sur 30cm
</t>
    </r>
    <r>
      <rPr>
        <i/>
        <sz val="9"/>
        <rFont val="Calibri"/>
        <family val="2"/>
        <scheme val="minor"/>
      </rPr>
      <t xml:space="preserve">
Fosses d'arbres isolés: </t>
    </r>
    <r>
      <rPr>
        <b/>
        <i/>
        <sz val="9"/>
        <rFont val="Calibri"/>
        <family val="2"/>
        <scheme val="minor"/>
      </rPr>
      <t>120cm de surcreusement</t>
    </r>
    <r>
      <rPr>
        <i/>
        <sz val="9"/>
        <rFont val="Calibri"/>
        <family val="2"/>
        <scheme val="minor"/>
      </rPr>
      <t xml:space="preserve">
Mélanges arbustif  et vivaces : </t>
    </r>
    <r>
      <rPr>
        <b/>
        <i/>
        <sz val="9"/>
        <rFont val="Calibri"/>
        <family val="2"/>
        <scheme val="minor"/>
      </rPr>
      <t>50cm de surcreusement</t>
    </r>
    <r>
      <rPr>
        <i/>
        <sz val="9"/>
        <rFont val="Calibri"/>
        <family val="2"/>
        <scheme val="minor"/>
      </rPr>
      <t xml:space="preserve">
</t>
    </r>
  </si>
  <si>
    <t>m3</t>
  </si>
  <si>
    <r>
      <rPr>
        <b/>
        <sz val="9"/>
        <rFont val="Calibri"/>
        <family val="2"/>
        <scheme val="minor"/>
      </rPr>
      <t>Fourniture et mise en œuvre d'un mélange terre+compost sur les premiers 40cm, (25% de compost)</t>
    </r>
    <r>
      <rPr>
        <sz val="9"/>
        <rFont val="Calibri"/>
        <family val="2"/>
        <scheme val="minor"/>
      </rPr>
      <t xml:space="preserve">
</t>
    </r>
    <r>
      <rPr>
        <i/>
        <sz val="9"/>
        <rFont val="Calibri"/>
        <family val="2"/>
        <scheme val="minor"/>
      </rPr>
      <t>Fosses de plantation continues et isolées, arbres, mélanges arbustif et vivaces</t>
    </r>
  </si>
  <si>
    <r>
      <rPr>
        <b/>
        <sz val="9"/>
        <rFont val="Calibri"/>
        <family val="2"/>
        <scheme val="minor"/>
      </rPr>
      <t>Fourniture et mise en œuvre de terre végétale amendée (amendement en texturaux et organique) en plus des 40cm de melange terre+compost</t>
    </r>
    <r>
      <rPr>
        <sz val="9"/>
        <rFont val="Calibri"/>
        <family val="2"/>
        <scheme val="minor"/>
      </rPr>
      <t xml:space="preserve">
</t>
    </r>
    <r>
      <rPr>
        <i/>
        <sz val="9"/>
        <rFont val="Calibri"/>
        <family val="2"/>
        <scheme val="minor"/>
      </rPr>
      <t xml:space="preserve">Fosses d'arbres/cépées continues et isolés: </t>
    </r>
    <r>
      <rPr>
        <b/>
        <i/>
        <sz val="9"/>
        <rFont val="Calibri"/>
        <family val="2"/>
        <scheme val="minor"/>
      </rPr>
      <t>110cm</t>
    </r>
    <r>
      <rPr>
        <i/>
        <sz val="9"/>
        <rFont val="Calibri"/>
        <family val="2"/>
        <scheme val="minor"/>
      </rPr>
      <t xml:space="preserve">
Mélanges arbustif , couvre-sol et baliveaux: </t>
    </r>
    <r>
      <rPr>
        <b/>
        <i/>
        <sz val="9"/>
        <rFont val="Calibri"/>
        <family val="2"/>
        <scheme val="minor"/>
      </rPr>
      <t>40cm</t>
    </r>
    <r>
      <rPr>
        <i/>
        <sz val="9"/>
        <rFont val="Calibri"/>
        <family val="2"/>
        <scheme val="minor"/>
      </rPr>
      <t xml:space="preserve">
</t>
    </r>
  </si>
  <si>
    <t>2.4</t>
  </si>
  <si>
    <t>Travail de la terre végétale en place et amendement en pied d'arbres existants conservés</t>
  </si>
  <si>
    <t>2.5</t>
  </si>
  <si>
    <t>Fourniture et pose d'une couche drainante  y/c géotextile pour les massifs humides</t>
  </si>
  <si>
    <t>Y/c toutes sujétions</t>
  </si>
  <si>
    <t>ACCESSOIRES DE PLANTATION</t>
  </si>
  <si>
    <t>Fourniture et pose pare racines à proximité des réseaux</t>
  </si>
  <si>
    <t>Fourniture et pose d'ancrage pour les arbres  avec grille d'arbre</t>
  </si>
  <si>
    <t xml:space="preserve">Fourniture et pose protection des troncs </t>
  </si>
  <si>
    <t xml:space="preserve">Fourniture et pose paillage mulch sur 7cm sur la totalité des espaces plantés </t>
  </si>
  <si>
    <t>3.6</t>
  </si>
  <si>
    <t>Fourniture et pose d'une ganivelle de protection des fosses  côté trottoir - hauteur :50cm</t>
  </si>
  <si>
    <t>3.7</t>
  </si>
  <si>
    <t>Fourniture et pose de lices basses de protection aux angles des massifs plantés. Géométrie selon plan et détail paysagiste concepteur</t>
  </si>
  <si>
    <t>3.8</t>
  </si>
  <si>
    <t xml:space="preserve">Fourniture et pose de grilles d'arbre. </t>
  </si>
  <si>
    <t>3.9</t>
  </si>
  <si>
    <t>Fourniture et pose empierrements dans les espaces verts au droit des interruptions de bordures</t>
  </si>
  <si>
    <t>PLANTATIONS</t>
  </si>
  <si>
    <t>Arbres - fourniture et plantation</t>
  </si>
  <si>
    <t>4.1.1</t>
  </si>
  <si>
    <t xml:space="preserve">Carpinus betulus 'Frans Fontaine', tige fléchée 30/35, hauteur sous couronne 2,5m </t>
  </si>
  <si>
    <t>Grands arbustes - fourniture et plantation</t>
  </si>
  <si>
    <t>Force selon plan et détail  Paysagiste concepteur</t>
  </si>
  <si>
    <t>Corylus avellana. Touffe 3/4 branches bien ramifiée de la base, 200/250</t>
  </si>
  <si>
    <t>4.2.2</t>
  </si>
  <si>
    <t>Euonymus europaeus. Touffe 3/4 branches bien ramifiée de la base, 200/250</t>
  </si>
  <si>
    <t>4.2.3</t>
  </si>
  <si>
    <t>Syringat vulgaris. Touffe 3/4 branches bien ramifiée de la base, 200/250</t>
  </si>
  <si>
    <t>Massif arbustif  - fourniture et plantation</t>
  </si>
  <si>
    <t>Force et densité selon plan et détail  Paysagiste concepteur</t>
  </si>
  <si>
    <t>Mélange arbustif de la structure persistante</t>
  </si>
  <si>
    <t>4.3.1</t>
  </si>
  <si>
    <t>Prunus laurocerasus 'otto luyken',1u/ml, 40/60, Touffe 3/4 branches bien ramifiée de la base</t>
  </si>
  <si>
    <t>4.3.2</t>
  </si>
  <si>
    <t>Hebe 'garden beauty purple', 2u/ml, 40/60, Touffe 3/4 branches bien ramifiée de la base</t>
  </si>
  <si>
    <t>4.3.3</t>
  </si>
  <si>
    <t>Hedera helix 'Erecta', 4u/m², 40/60,  Touffe 3/4 branches bien ramifiée de la base</t>
  </si>
  <si>
    <t>4.4</t>
  </si>
  <si>
    <t>Massif vivaces - fourniture et plantation</t>
  </si>
  <si>
    <t>Densité selon plan et détail  Paysagiste concepteur</t>
  </si>
  <si>
    <t>Mélange graminées des structures légères</t>
  </si>
  <si>
    <t>4.4.1</t>
  </si>
  <si>
    <t>Sesleria nitida, 5u/m², C5l</t>
  </si>
  <si>
    <t>4.4.2</t>
  </si>
  <si>
    <t>Stipa pennata, 6u/m², C5l</t>
  </si>
  <si>
    <t>Ponctuations fleuries</t>
  </si>
  <si>
    <t>4.4.3</t>
  </si>
  <si>
    <t>Liatris spicata 'Kobold', 6u/m², C5l</t>
  </si>
  <si>
    <t>Mélange humide</t>
  </si>
  <si>
    <t>4.4.4</t>
  </si>
  <si>
    <t xml:space="preserve">Carex muskingumensis, 6u/m², C5l </t>
  </si>
  <si>
    <t>4.4.5</t>
  </si>
  <si>
    <t>Lythrum salicaria, 6u/m², C5l</t>
  </si>
  <si>
    <t>4.4.6</t>
  </si>
  <si>
    <t>Iris pallida, 6u/m², C2l</t>
  </si>
  <si>
    <t>4.5</t>
  </si>
  <si>
    <t>Fourniture et plantation de bulbes</t>
  </si>
  <si>
    <t>4.5.1</t>
  </si>
  <si>
    <t xml:space="preserve">Narcisses blancs en mélange dans les massifs graminées et ponctuations fleuries -  bulbes calibrés. </t>
  </si>
  <si>
    <t>ARROSAGE AUTOMATIQUE</t>
  </si>
  <si>
    <t>5.1</t>
  </si>
  <si>
    <t>Fourniture et pose du réseau secondaire d'arrosage depuis le tuyaux laissés en attente et bouchonnés par le lot VRD.</t>
  </si>
  <si>
    <t>5.2</t>
  </si>
  <si>
    <t xml:space="preserve">Fourniture et mise en place d'un réseau d'arrosage automatique de type  goutte à goutte pour les massifs plantés. </t>
  </si>
  <si>
    <t>GARANTIE ET ENTRETIEN DES VEGETEAUX</t>
  </si>
  <si>
    <t>6.1</t>
  </si>
  <si>
    <t>Parachevement des plantations depuis la plantation jusqu'au constat de reprise</t>
  </si>
  <si>
    <t>6.2</t>
  </si>
  <si>
    <r>
      <rPr>
        <b/>
        <sz val="9"/>
        <rFont val="Calibri"/>
        <family val="2"/>
        <scheme val="minor"/>
      </rPr>
      <t>Garantie de reprise des végétaux sur une période de deux ans à compter de la réception des travaux de plantation au premier constat de reprise</t>
    </r>
    <r>
      <rPr>
        <sz val="9"/>
        <rFont val="Calibri"/>
        <family val="2"/>
        <scheme val="minor"/>
      </rPr>
      <t xml:space="preserve">
Y/c
- l'arrachage du végétal dans la cas de non reprise ou de dépérissement,
- la fourniture et la plantation d'un végétal identique en remplacement ainsi que des accessoires de plantation
- la plantation dans les mêmes conditions qu'initialement de tous les végétaux à remplacer 
- la main d'œuvre qualifiée et tout le matériel ou fourniture nécessaire,
- le maintien en état de propreté des abords des lieux de travaux.
- tous matériaux et matériels nécessaires à la réalisation de cette tâche
Y/c toutes sujétions.</t>
    </r>
  </si>
  <si>
    <t>6.3</t>
  </si>
  <si>
    <r>
      <t xml:space="preserve">Confortement des plantations sur tout le délai de la garantie de reprise
</t>
    </r>
    <r>
      <rPr>
        <sz val="9"/>
        <rFont val="Calibri"/>
        <family val="2"/>
        <scheme val="minor"/>
      </rPr>
      <t>Y/c
- le personnel qualifié,
- tout le matériel et tous les matériaux nécessaires aux travaux,
- l'arrosage, avec la fourniture et le transport de l'eau,
- l'entretien des cuvettes et leur desherbage manuel.      
- le binage des terres deux fois par an
- le serrage des ancrages et des colliers (renouvellement s'il y a lieu),                                                                                                                  - l'entretien des terres,
- l'entretien des plantations,    
- le desherbage manuel des plantations, 
- les tailles de formation des arbustes, 
- le rabattage des vivaces et des graminées en mars, 
- la palissage des grimpantes et retombantes
- l'entretien de propreté des plantations, 
- l'enlèvement et l'évacuation à la décharge de produits de tailles et feuilles mortes, végétaux morts et détritus divers,
Y/c toutes sujétions.</t>
    </r>
  </si>
  <si>
    <t>RUE SAINT JEAN</t>
  </si>
  <si>
    <t>TOTAL travaux HT</t>
  </si>
  <si>
    <t>TVA =20%</t>
  </si>
  <si>
    <t>TOTAL travaux TTC</t>
  </si>
  <si>
    <t>TOTAL CHIFFRAGE DCE</t>
  </si>
  <si>
    <t>Bordure béton droite, largeur 20cm, vue 14cm</t>
  </si>
  <si>
    <t>Bordure béton droite, largeur 20cm, vue 14cm  extrémité ronde</t>
  </si>
  <si>
    <t>Bordure béton droite, largeur 20cm, vue 2cm ou arasée</t>
  </si>
  <si>
    <t>Bordure chasse-roue béton droite, largeur 20cm, vue 14cm des deux cotés</t>
  </si>
  <si>
    <t>Bordure béton droite, largeur 30cm, vue 2cm</t>
  </si>
  <si>
    <t>Bordure béton courbe, largeur 30cm, vue 2cm</t>
  </si>
  <si>
    <t>Bordure béton droite, largeur 40cm, arasée</t>
  </si>
  <si>
    <t>Bordure béton courbe, largeur 20cm, vue 2cm</t>
  </si>
  <si>
    <t>1.2.4.8.9</t>
  </si>
  <si>
    <t>Bordure béton courbe, largeur 20cm, vue 14cm</t>
  </si>
  <si>
    <t>1.2.4.8.10</t>
  </si>
  <si>
    <t>Bordure béton courbe, largeur 20cm, vue 14cm des deux cotés</t>
  </si>
  <si>
    <t>1.2.4.8.11</t>
  </si>
  <si>
    <t>Module d'angle béton, largeur 20cm, rayon ext. 50cm</t>
  </si>
  <si>
    <t>1.2.4.8.13</t>
  </si>
  <si>
    <t>Bordure béton courbe, largeur 20cm, vue 2cm (plateau surélevé)</t>
  </si>
  <si>
    <t>1.2.4.8.15</t>
  </si>
  <si>
    <t>Bordure béton droite, largeur 20cm, vue 2cm ou arasée (plateau surélevé)</t>
  </si>
  <si>
    <t>1.2.4.8.17</t>
  </si>
  <si>
    <t>Bordure béton droite, largeur 20cm, vue 14cm (plateau surélevé)</t>
  </si>
  <si>
    <t>1.2.4.8.19</t>
  </si>
  <si>
    <t>1.2.4.8.20</t>
  </si>
  <si>
    <t>Laniérage pavés granit gris beige jaune, 20x14x10cm</t>
  </si>
  <si>
    <t>1.2.4.8.22</t>
  </si>
  <si>
    <t>Module d'angle béton, largeur 20cm, rayon ext. 50cm, vue 2cm (plateau surélevé)</t>
  </si>
  <si>
    <t>1.2.6.1.3</t>
  </si>
  <si>
    <t>Tranchée pour 1 réseau (futur réseau arrosage)</t>
  </si>
  <si>
    <t>1.2.6.2.1.2</t>
  </si>
  <si>
    <t>Ø63 pour futur réseau d'arrosage</t>
  </si>
  <si>
    <t>1.2.6.3.3</t>
  </si>
  <si>
    <t>1.2.6.3.4</t>
  </si>
  <si>
    <t>Regard hydrocompact pour arrosage</t>
  </si>
  <si>
    <t>1.2.8.5</t>
  </si>
  <si>
    <t>Fourniture et pose de dalle de répartition en béton armé 15cm pour fosse d'arbre</t>
  </si>
  <si>
    <t>Ce prix comprend la fourniture et pose de dalle de répartition en béton armé dosé à 350kg, épaisseur 20cm, au niveau des fosses d'arbre à proximité des voiries, y compris la réalisation des travaux de terrassement, l’évacuation des excédents, le scellement dans le sol et la réalisation des massifs de fondation, et toutes sujétions.</t>
  </si>
  <si>
    <t>1.2.4.8.12</t>
  </si>
  <si>
    <t>Bordure granit gris clair courbe, largeur 20cm, vue 2cm</t>
  </si>
  <si>
    <t>1.2.4.8.14</t>
  </si>
  <si>
    <t>Bordure granit gris clair droite, largeur 20cm, vue 2cm ou arasée</t>
  </si>
  <si>
    <t>1.2.4.8.16</t>
  </si>
  <si>
    <t>Bordure granit gris clair droite, largeur 20cm, vue 14cm</t>
  </si>
  <si>
    <t>1.2.4.8.18</t>
  </si>
  <si>
    <t>Bordure granit gris clair, largeur 8cm, vue 2cm</t>
  </si>
  <si>
    <t>1.2.4.8.21</t>
  </si>
  <si>
    <t>Module d'angle granit gris clair, largeur 20cm, rayon ext. 50cm, vue 2cm</t>
  </si>
  <si>
    <t>1.2.6.3.5</t>
  </si>
  <si>
    <t>La fourniture et la pose en tranchée ouverte des fourreaux et câbles, raccordements compris</t>
  </si>
  <si>
    <t>L'assistance au MOA pour la réalisation des démarches auprès d'ENEDIS et des travaux de coordination</t>
  </si>
  <si>
    <t>Les terrassements complémentaires pour fourreaux, câbles, fouilles de raccordement sur comptage ENEDIS, etc…compris refection des voiries hors emprises de travaux</t>
  </si>
  <si>
    <t>Fft</t>
  </si>
  <si>
    <t>Les essais, DOE et tous les documents nécessaires à la réception en parfait état de fonctionnement des appareils et de l'installation</t>
  </si>
  <si>
    <t>Toutes les sujétions pour obtenir un dispositif en parfait état de fonctionnement</t>
  </si>
  <si>
    <t>La fourniture et la pose des plots lumineux monodirectionnels pour les 4 passages piétons du plateau surélevé, sur toute la largeur des passages piétons et de part et d'autre du marquage</t>
  </si>
  <si>
    <t>Système de signalisation de passage piéton par plots lumineux à câblage actif type MEGALUX VH de chez CRYZAL ou similaire et équivalent</t>
  </si>
  <si>
    <t>DN32 (branchements) en PEHD</t>
  </si>
  <si>
    <t>DN125 (canalisation principale) en fonte</t>
  </si>
  <si>
    <t>DN40 (arrosage) en PEHD</t>
  </si>
  <si>
    <t>Ce prix comprend la mise en œuvre d'un réseau d'eau potable en fonte (DN125) et en PEHD (DN32 et 40). Les travaux comprennent :</t>
  </si>
  <si>
    <t>PSE2-Plateau-Trottoirs granit (plus value sur prix 1.2.4.7)</t>
  </si>
  <si>
    <t>Trottoir du plateau surélevé en pavés granit  (plus value sur prix 1.2.4.7)</t>
  </si>
  <si>
    <t>PSE1-Plateau-Bordures granit (plus value sur prix 1.2.4.8.13 /  1.2.4.8.15 /   1.2.4.8.17 /  1.2.4.8.19 /  1.2.4.8.22)</t>
  </si>
  <si>
    <t>La fourniture et la pose en tranchée ouverte des conduites en fonte (DN125) et en PEHD (DN32 et 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</si>
</sst>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164" formatCode="#,##0.00000"/>
    <numFmt numFmtId="165" formatCode="#,##0.000"/>
    <numFmt numFmtId="166" formatCode="_-* #,##0.00\ [$€-40C]_-;\-* #,##0.00\ [$€-40C]_-;_-* &quot;-&quot;??\ [$€-40C]_-;_-@_-"/>
    <numFmt numFmtId="167" formatCode="#,##0.0"/>
    <numFmt numFmtId="168" formatCode="\1\.#,##0"/>
    <numFmt numFmtId="169" formatCode="\1\.\2\.#,##0"/>
    <numFmt numFmtId="170" formatCode="\3\.#,##0"/>
    <numFmt numFmtId="171" formatCode="\1\.\4\.#,##0"/>
    <numFmt numFmtId="172" formatCode="\1\.\8\.#,##0"/>
  </numFmts>
  <fonts count="53">
    <font>
      <sz val="8.25"/>
      <name val="Tahoma"/>
      <family val="2"/>
      <charset val="1"/>
    </font>
    <font>
      <sz val="11"/>
      <color theme="1"/>
      <name val="Calibri"/>
      <family val="2"/>
      <scheme val="minor"/>
    </font>
    <font>
      <b/>
      <sz val="18"/>
      <name val="Century Gothic"/>
      <family val="2"/>
    </font>
    <font>
      <b/>
      <sz val="14"/>
      <color rgb="FF3E3C3A"/>
      <name val="Century Gothic"/>
      <family val="2"/>
    </font>
    <font>
      <b/>
      <sz val="12"/>
      <name val="Century Gothic"/>
      <family val="2"/>
    </font>
    <font>
      <b/>
      <sz val="12"/>
      <color rgb="FF000000"/>
      <name val="Calibri"/>
      <family val="2"/>
    </font>
    <font>
      <sz val="11"/>
      <color rgb="FF000000"/>
      <name val="Calibri"/>
      <family val="2"/>
    </font>
    <font>
      <b/>
      <sz val="10"/>
      <color rgb="FF000000"/>
      <name val="Century Gothic"/>
      <family val="2"/>
    </font>
    <font>
      <sz val="8"/>
      <color theme="1"/>
      <name val="Montserrat"/>
    </font>
    <font>
      <b/>
      <sz val="12"/>
      <color theme="1"/>
      <name val="Montserrat"/>
    </font>
    <font>
      <b/>
      <sz val="8"/>
      <color theme="1"/>
      <name val="Montserrat"/>
    </font>
    <font>
      <b/>
      <u/>
      <sz val="10"/>
      <color theme="1"/>
      <name val="Montserrat"/>
    </font>
    <font>
      <b/>
      <u/>
      <sz val="8"/>
      <color theme="1"/>
      <name val="Montserrat"/>
    </font>
    <font>
      <u/>
      <sz val="8"/>
      <color theme="1"/>
      <name val="Montserrat"/>
    </font>
    <font>
      <sz val="8"/>
      <color rgb="FF808080"/>
      <name val="Montserrat"/>
    </font>
    <font>
      <sz val="8"/>
      <color rgb="FFC0C0C0"/>
      <name val="Montserrat"/>
    </font>
    <font>
      <b/>
      <sz val="8"/>
      <color rgb="FF000000"/>
      <name val="Montserrat"/>
    </font>
    <font>
      <b/>
      <sz val="8"/>
      <name val="Montserrat"/>
    </font>
    <font>
      <sz val="8"/>
      <name val="Montserrat"/>
    </font>
    <font>
      <b/>
      <sz val="8"/>
      <name val="Microsoft Sans Serif"/>
      <family val="2"/>
    </font>
    <font>
      <b/>
      <sz val="8"/>
      <color theme="1"/>
      <name val="Microsoft Sans Serif"/>
      <family val="2"/>
    </font>
    <font>
      <b/>
      <sz val="8"/>
      <color rgb="FF000000"/>
      <name val="Microsoft Sans Serif"/>
      <family val="2"/>
    </font>
    <font>
      <b/>
      <u/>
      <sz val="9"/>
      <color theme="1"/>
      <name val="Microsoft Sans Serif"/>
      <family val="2"/>
    </font>
    <font>
      <b/>
      <sz val="8"/>
      <color rgb="FF808080"/>
      <name val="Microsoft Sans Serif"/>
      <family val="2"/>
    </font>
    <font>
      <sz val="8"/>
      <color rgb="FF808080"/>
      <name val="Microsoft Sans Serif"/>
      <family val="2"/>
    </font>
    <font>
      <b/>
      <sz val="8"/>
      <color rgb="FFC0C0C0"/>
      <name val="Microsoft Sans Serif"/>
      <family val="2"/>
    </font>
    <font>
      <sz val="11"/>
      <name val="Calibri"/>
      <family val="2"/>
      <scheme val="minor"/>
    </font>
    <font>
      <b/>
      <sz val="16"/>
      <color indexed="8"/>
      <name val="Calibri"/>
      <family val="2"/>
    </font>
    <font>
      <sz val="11"/>
      <color indexed="8"/>
      <name val="Calibri"/>
      <family val="2"/>
    </font>
    <font>
      <b/>
      <sz val="11"/>
      <color indexed="8"/>
      <name val="Calibri"/>
      <family val="2"/>
    </font>
    <font>
      <b/>
      <sz val="11"/>
      <name val="Calibri"/>
      <family val="2"/>
      <scheme val="minor"/>
    </font>
    <font>
      <b/>
      <sz val="11"/>
      <name val="Calibri"/>
      <family val="2"/>
    </font>
    <font>
      <sz val="11"/>
      <name val="Calibri"/>
      <family val="2"/>
    </font>
    <font>
      <sz val="9"/>
      <name val="Calibri"/>
      <family val="2"/>
    </font>
    <font>
      <i/>
      <sz val="9"/>
      <name val="Calibri"/>
      <family val="2"/>
      <scheme val="minor"/>
    </font>
    <font>
      <b/>
      <i/>
      <sz val="9"/>
      <name val="Calibri"/>
      <family val="2"/>
      <scheme val="minor"/>
    </font>
    <font>
      <i/>
      <sz val="11"/>
      <name val="Calibri"/>
      <family val="2"/>
    </font>
    <font>
      <i/>
      <sz val="11"/>
      <name val="Calibri"/>
      <family val="2"/>
      <scheme val="minor"/>
    </font>
    <font>
      <sz val="9"/>
      <name val="Calibri"/>
      <family val="2"/>
      <scheme val="minor"/>
    </font>
    <font>
      <b/>
      <sz val="9"/>
      <name val="Calibri"/>
      <family val="2"/>
      <scheme val="minor"/>
    </font>
    <font>
      <b/>
      <i/>
      <sz val="11"/>
      <color rgb="FFFF0000"/>
      <name val="Calibri"/>
      <family val="2"/>
      <scheme val="minor"/>
    </font>
    <font>
      <i/>
      <sz val="9"/>
      <color indexed="8"/>
      <name val="Calibri"/>
      <family val="2"/>
    </font>
    <font>
      <sz val="11"/>
      <color theme="1"/>
      <name val="Calibri"/>
      <family val="2"/>
    </font>
    <font>
      <b/>
      <u/>
      <sz val="9"/>
      <color indexed="8"/>
      <name val="Calibri"/>
      <family val="2"/>
    </font>
    <font>
      <i/>
      <sz val="9"/>
      <name val="Calibri"/>
      <family val="2"/>
    </font>
    <font>
      <sz val="16"/>
      <name val="Calibri"/>
      <family val="2"/>
      <scheme val="minor"/>
    </font>
    <font>
      <b/>
      <sz val="16"/>
      <color theme="0"/>
      <name val="Calibri"/>
      <family val="2"/>
    </font>
    <font>
      <sz val="11"/>
      <color theme="0"/>
      <name val="Calibri"/>
      <family val="2"/>
    </font>
    <font>
      <sz val="16"/>
      <color theme="0"/>
      <name val="Calibri"/>
      <family val="2"/>
      <scheme val="minor"/>
    </font>
    <font>
      <sz val="12"/>
      <name val="Calibri"/>
      <family val="2"/>
      <scheme val="minor"/>
    </font>
    <font>
      <b/>
      <sz val="12"/>
      <color theme="0"/>
      <name val="Calibri"/>
      <family val="2"/>
    </font>
    <font>
      <sz val="12"/>
      <color theme="0"/>
      <name val="Calibri"/>
      <family val="2"/>
    </font>
    <font>
      <sz val="12"/>
      <color theme="0"/>
      <name val="Calibri"/>
      <family val="2"/>
      <scheme val="minor"/>
    </font>
  </fonts>
  <fills count="16">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D8D8D8"/>
        <bgColor rgb="FFD8D8D8"/>
      </patternFill>
    </fill>
    <fill>
      <patternFill patternType="solid">
        <fgColor rgb="FFF5F5F5"/>
        <bgColor rgb="FFF5F5F5"/>
      </patternFill>
    </fill>
    <fill>
      <patternFill patternType="solid">
        <fgColor rgb="FFFAF3E8"/>
        <bgColor rgb="FFFAF3E8"/>
      </patternFill>
    </fill>
    <fill>
      <patternFill patternType="solid">
        <fgColor theme="0" tint="-0.34998626667073579"/>
        <bgColor indexed="64"/>
      </patternFill>
    </fill>
    <fill>
      <patternFill patternType="solid">
        <fgColor theme="8" tint="0.79998168889431442"/>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4" tint="-0.249977111117893"/>
        <bgColor indexed="64"/>
      </patternFill>
    </fill>
  </fills>
  <borders count="73">
    <border>
      <left/>
      <right/>
      <top/>
      <bottom/>
      <diagonal/>
    </border>
    <border>
      <left style="medium">
        <color rgb="FF646464"/>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top style="medium">
        <color rgb="FF646464"/>
      </top>
      <bottom style="medium">
        <color rgb="FF646464"/>
      </bottom>
      <diagonal/>
    </border>
    <border>
      <left/>
      <right/>
      <top style="medium">
        <color rgb="FF646464"/>
      </top>
      <bottom style="medium">
        <color rgb="FF646464"/>
      </bottom>
      <diagonal/>
    </border>
    <border>
      <left/>
      <right style="medium">
        <color rgb="FF646464"/>
      </right>
      <top style="medium">
        <color rgb="FF646464"/>
      </top>
      <bottom style="medium">
        <color rgb="FF646464"/>
      </bottom>
      <diagonal/>
    </border>
    <border>
      <left style="medium">
        <color rgb="FF646464"/>
      </left>
      <right style="thin">
        <color rgb="FFC0C0C0"/>
      </right>
      <top style="medium">
        <color rgb="FF646464"/>
      </top>
      <bottom style="thin">
        <color rgb="FFC0C0C0"/>
      </bottom>
      <diagonal/>
    </border>
    <border>
      <left/>
      <right style="thin">
        <color rgb="FFC0C0C0"/>
      </right>
      <top style="medium">
        <color rgb="FF646464"/>
      </top>
      <bottom style="thin">
        <color rgb="FFC0C0C0"/>
      </bottom>
      <diagonal/>
    </border>
    <border>
      <left/>
      <right style="medium">
        <color rgb="FF646464"/>
      </right>
      <top style="medium">
        <color rgb="FF646464"/>
      </top>
      <bottom style="thin">
        <color rgb="FFC0C0C0"/>
      </bottom>
      <diagonal/>
    </border>
    <border>
      <left style="medium">
        <color rgb="FF646464"/>
      </left>
      <right style="thin">
        <color rgb="FFC0C0C0"/>
      </right>
      <top/>
      <bottom/>
      <diagonal/>
    </border>
    <border>
      <left style="thin">
        <color rgb="FFC0C0C0"/>
      </left>
      <right/>
      <top/>
      <bottom/>
      <diagonal/>
    </border>
    <border>
      <left/>
      <right style="thin">
        <color rgb="FFC0C0C0"/>
      </right>
      <top/>
      <bottom/>
      <diagonal/>
    </border>
    <border>
      <left style="medium">
        <color rgb="FF646464"/>
      </left>
      <right/>
      <top style="thin">
        <color rgb="FF646464"/>
      </top>
      <bottom style="thin">
        <color rgb="FF646464"/>
      </bottom>
      <diagonal/>
    </border>
    <border>
      <left/>
      <right/>
      <top style="thin">
        <color rgb="FF646464"/>
      </top>
      <bottom style="thin">
        <color rgb="FF646464"/>
      </bottom>
      <diagonal/>
    </border>
    <border>
      <left/>
      <right style="medium">
        <color rgb="FF646464"/>
      </right>
      <top style="thin">
        <color rgb="FF646464"/>
      </top>
      <bottom style="thin">
        <color rgb="FF646464"/>
      </bottom>
      <diagonal/>
    </border>
    <border>
      <left style="medium">
        <color rgb="FF646464"/>
      </left>
      <right/>
      <top style="thin">
        <color rgb="FFC0C0C0"/>
      </top>
      <bottom style="thin">
        <color rgb="FFC0C0C0"/>
      </bottom>
      <diagonal/>
    </border>
    <border>
      <left/>
      <right/>
      <top style="thin">
        <color rgb="FFC0C0C0"/>
      </top>
      <bottom style="thin">
        <color rgb="FFC0C0C0"/>
      </bottom>
      <diagonal/>
    </border>
    <border>
      <left/>
      <right style="medium">
        <color rgb="FF646464"/>
      </right>
      <top style="thin">
        <color rgb="FFC0C0C0"/>
      </top>
      <bottom style="thin">
        <color rgb="FFC0C0C0"/>
      </bottom>
      <diagonal/>
    </border>
    <border>
      <left style="medium">
        <color rgb="FF646464"/>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thin">
        <color rgb="FF646464"/>
      </left>
      <right/>
      <top style="thin">
        <color rgb="FF646464"/>
      </top>
      <bottom style="thin">
        <color rgb="FF646464"/>
      </bottom>
      <diagonal/>
    </border>
    <border>
      <left/>
      <right style="thin">
        <color rgb="FF646464"/>
      </right>
      <top style="thin">
        <color rgb="FF646464"/>
      </top>
      <bottom style="thin">
        <color rgb="FF646464"/>
      </bottom>
      <diagonal/>
    </border>
    <border>
      <left style="thin">
        <color rgb="FF646464"/>
      </left>
      <right/>
      <top style="thin">
        <color rgb="FF646464"/>
      </top>
      <bottom style="double">
        <color rgb="FFC0C0C0"/>
      </bottom>
      <diagonal/>
    </border>
    <border>
      <left/>
      <right/>
      <top style="thin">
        <color rgb="FF646464"/>
      </top>
      <bottom style="double">
        <color rgb="FFC0C0C0"/>
      </bottom>
      <diagonal/>
    </border>
    <border>
      <left/>
      <right style="thin">
        <color rgb="FF646464"/>
      </right>
      <top style="thin">
        <color rgb="FF646464"/>
      </top>
      <bottom style="double">
        <color rgb="FFC0C0C0"/>
      </bottom>
      <diagonal/>
    </border>
    <border>
      <left style="medium">
        <color rgb="FF808080"/>
      </left>
      <right/>
      <top style="medium">
        <color rgb="FF808080"/>
      </top>
      <bottom/>
      <diagonal/>
    </border>
    <border>
      <left/>
      <right/>
      <top style="medium">
        <color rgb="FF808080"/>
      </top>
      <bottom/>
      <diagonal/>
    </border>
    <border>
      <left/>
      <right style="medium">
        <color rgb="FF808080"/>
      </right>
      <top style="medium">
        <color rgb="FF808080"/>
      </top>
      <bottom/>
      <diagonal/>
    </border>
    <border>
      <left style="medium">
        <color rgb="FF808080"/>
      </left>
      <right/>
      <top/>
      <bottom/>
      <diagonal/>
    </border>
    <border>
      <left/>
      <right style="medium">
        <color rgb="FF808080"/>
      </right>
      <top/>
      <bottom/>
      <diagonal/>
    </border>
    <border>
      <left style="medium">
        <color rgb="FF808080"/>
      </left>
      <right/>
      <top/>
      <bottom style="medium">
        <color rgb="FF808080"/>
      </bottom>
      <diagonal/>
    </border>
    <border>
      <left/>
      <right/>
      <top/>
      <bottom style="medium">
        <color rgb="FF808080"/>
      </bottom>
      <diagonal/>
    </border>
    <border>
      <left/>
      <right style="medium">
        <color rgb="FF808080"/>
      </right>
      <top/>
      <bottom style="medium">
        <color rgb="FF808080"/>
      </bottom>
      <diagonal/>
    </border>
    <border>
      <left style="thin">
        <color rgb="FFC0C0C0"/>
      </left>
      <right style="thin">
        <color rgb="FFC0C0C0"/>
      </right>
      <top/>
      <bottom/>
      <diagonal/>
    </border>
    <border>
      <left style="medium">
        <color rgb="FF646464"/>
      </left>
      <right style="thin">
        <color rgb="FFC0C0C0"/>
      </right>
      <top style="thin">
        <color indexed="64"/>
      </top>
      <bottom style="thin">
        <color indexed="64"/>
      </bottom>
      <diagonal/>
    </border>
    <border>
      <left/>
      <right style="thin">
        <color rgb="FFC0C0C0"/>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right/>
      <top/>
      <bottom style="hair">
        <color indexed="64"/>
      </bottom>
      <diagonal/>
    </border>
    <border>
      <left/>
      <right style="medium">
        <color indexed="64"/>
      </right>
      <top style="hair">
        <color indexed="64"/>
      </top>
      <bottom/>
      <diagonal/>
    </border>
    <border>
      <left/>
      <right/>
      <top style="hair">
        <color indexed="64"/>
      </top>
      <bottom/>
      <diagonal/>
    </border>
    <border>
      <left/>
      <right style="medium">
        <color indexed="64"/>
      </right>
      <top/>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top"/>
      <protection locked="0"/>
    </xf>
    <xf numFmtId="0" fontId="1" fillId="0" borderId="0"/>
  </cellStyleXfs>
  <cellXfs count="248">
    <xf numFmtId="0" fontId="0" fillId="0" borderId="0" xfId="0">
      <alignment vertical="top"/>
      <protection locked="0"/>
    </xf>
    <xf numFmtId="0" fontId="0" fillId="2" borderId="0" xfId="0" applyFill="1">
      <alignment vertical="top"/>
      <protection locked="0"/>
    </xf>
    <xf numFmtId="0" fontId="5" fillId="2" borderId="0" xfId="0" applyFont="1" applyFill="1" applyAlignment="1">
      <alignment vertical="center"/>
      <protection locked="0"/>
    </xf>
    <xf numFmtId="0" fontId="7" fillId="4" borderId="9" xfId="0" applyFont="1" applyFill="1" applyBorder="1" applyAlignment="1">
      <alignment horizontal="center" vertical="center"/>
      <protection locked="0"/>
    </xf>
    <xf numFmtId="0" fontId="7" fillId="4" borderId="10" xfId="0" applyFont="1" applyFill="1" applyBorder="1" applyAlignment="1">
      <alignment horizontal="center" vertical="center"/>
      <protection locked="0"/>
    </xf>
    <xf numFmtId="0" fontId="7" fillId="4" borderId="11" xfId="0" applyFont="1" applyFill="1" applyBorder="1" applyAlignment="1">
      <alignment horizontal="center" vertical="center"/>
      <protection locked="0"/>
    </xf>
    <xf numFmtId="49" fontId="8" fillId="0" borderId="12" xfId="0" applyNumberFormat="1" applyFont="1" applyBorder="1" applyAlignment="1">
      <alignment horizontal="left" vertical="center" wrapText="1"/>
      <protection locked="0"/>
    </xf>
    <xf numFmtId="0" fontId="9" fillId="0" borderId="14" xfId="0" applyFont="1" applyBorder="1" applyAlignment="1">
      <alignment horizontal="left" vertical="center" wrapText="1"/>
      <protection locked="0"/>
    </xf>
    <xf numFmtId="0" fontId="8" fillId="0" borderId="14" xfId="0" applyFont="1" applyBorder="1" applyAlignment="1">
      <alignment horizontal="center" vertical="center"/>
      <protection locked="0"/>
    </xf>
    <xf numFmtId="0" fontId="8" fillId="0" borderId="14" xfId="0" applyFont="1" applyBorder="1" applyAlignment="1">
      <alignment horizontal="right" vertical="center"/>
      <protection locked="0"/>
    </xf>
    <xf numFmtId="0" fontId="10" fillId="0" borderId="5" xfId="0" applyFont="1" applyBorder="1" applyAlignment="1">
      <alignment horizontal="right" vertical="center"/>
      <protection locked="0"/>
    </xf>
    <xf numFmtId="49" fontId="8" fillId="0" borderId="12" xfId="0" applyNumberFormat="1" applyFont="1" applyBorder="1" applyAlignment="1">
      <alignment vertical="center" wrapText="1"/>
      <protection locked="0"/>
    </xf>
    <xf numFmtId="0" fontId="11" fillId="0" borderId="14" xfId="0" applyFont="1" applyBorder="1" applyAlignment="1">
      <alignment vertical="center" wrapText="1"/>
      <protection locked="0"/>
    </xf>
    <xf numFmtId="0" fontId="12" fillId="0" borderId="14" xfId="0" applyFont="1" applyBorder="1" applyAlignment="1">
      <alignment vertical="center" wrapText="1"/>
      <protection locked="0"/>
    </xf>
    <xf numFmtId="0" fontId="13" fillId="0" borderId="14" xfId="0" applyFont="1" applyBorder="1" applyAlignment="1">
      <alignment horizontal="left" vertical="center" wrapText="1" indent="1"/>
      <protection locked="0"/>
    </xf>
    <xf numFmtId="49" fontId="8" fillId="0" borderId="14" xfId="0" applyNumberFormat="1" applyFont="1" applyBorder="1" applyAlignment="1">
      <alignment horizontal="center" vertical="center" wrapText="1"/>
      <protection locked="0"/>
    </xf>
    <xf numFmtId="164" fontId="8" fillId="0" borderId="14" xfId="0" applyNumberFormat="1" applyFont="1" applyBorder="1" applyAlignment="1">
      <alignment horizontal="right" vertical="center"/>
      <protection locked="0"/>
    </xf>
    <xf numFmtId="7" fontId="8" fillId="0" borderId="14" xfId="0" applyNumberFormat="1" applyFont="1" applyBorder="1" applyAlignment="1">
      <alignment horizontal="right" vertical="center"/>
      <protection locked="0"/>
    </xf>
    <xf numFmtId="165" fontId="8" fillId="0" borderId="14" xfId="0" applyNumberFormat="1" applyFont="1" applyBorder="1" applyAlignment="1">
      <alignment horizontal="right" vertical="center"/>
      <protection locked="0"/>
    </xf>
    <xf numFmtId="7" fontId="10" fillId="0" borderId="5" xfId="0" applyNumberFormat="1" applyFont="1" applyBorder="1" applyAlignment="1">
      <alignment horizontal="right" vertical="center"/>
      <protection locked="0"/>
    </xf>
    <xf numFmtId="49" fontId="14" fillId="0" borderId="4" xfId="0" applyNumberFormat="1" applyFont="1" applyBorder="1" applyAlignment="1">
      <alignment vertical="top" wrapText="1"/>
      <protection locked="0"/>
    </xf>
    <xf numFmtId="0" fontId="14" fillId="0" borderId="14" xfId="0" applyFont="1" applyBorder="1" applyAlignment="1">
      <alignment vertical="top" wrapText="1"/>
      <protection locked="0"/>
    </xf>
    <xf numFmtId="0" fontId="15" fillId="0" borderId="14" xfId="0" applyFont="1" applyBorder="1" applyAlignment="1">
      <alignment vertical="center"/>
      <protection locked="0"/>
    </xf>
    <xf numFmtId="0" fontId="15" fillId="0" borderId="5" xfId="0" applyFont="1" applyBorder="1" applyAlignment="1">
      <alignment horizontal="right" vertical="center"/>
      <protection locked="0"/>
    </xf>
    <xf numFmtId="0" fontId="8" fillId="0" borderId="14" xfId="0" applyFont="1" applyBorder="1" applyAlignment="1">
      <alignment horizontal="left" vertical="center" wrapText="1" indent="1"/>
      <protection locked="0"/>
    </xf>
    <xf numFmtId="3" fontId="8" fillId="0" borderId="14" xfId="0" applyNumberFormat="1" applyFont="1" applyBorder="1" applyAlignment="1">
      <alignment horizontal="right" vertical="center"/>
      <protection locked="0"/>
    </xf>
    <xf numFmtId="0" fontId="16" fillId="5" borderId="16" xfId="0" applyFont="1" applyFill="1" applyBorder="1" applyAlignment="1">
      <alignment horizontal="left" vertical="center" indent="11"/>
      <protection locked="0"/>
    </xf>
    <xf numFmtId="0" fontId="16" fillId="5" borderId="16" xfId="0" applyFont="1" applyFill="1" applyBorder="1" applyAlignment="1">
      <alignment horizontal="right" vertical="center" indent="7"/>
      <protection locked="0"/>
    </xf>
    <xf numFmtId="7" fontId="10" fillId="5" borderId="17" xfId="0" applyNumberFormat="1" applyFont="1" applyFill="1" applyBorder="1" applyAlignment="1" applyProtection="1">
      <alignment horizontal="right" vertical="center"/>
    </xf>
    <xf numFmtId="4" fontId="8" fillId="0" borderId="14" xfId="0" applyNumberFormat="1" applyFont="1" applyBorder="1" applyAlignment="1">
      <alignment horizontal="right" vertical="center"/>
      <protection locked="0"/>
    </xf>
    <xf numFmtId="0" fontId="8" fillId="0" borderId="14" xfId="0" applyFont="1" applyBorder="1" applyAlignment="1">
      <alignment horizontal="left" vertical="center" wrapText="1" indent="2"/>
      <protection locked="0"/>
    </xf>
    <xf numFmtId="0" fontId="16" fillId="6" borderId="19" xfId="0" applyFont="1" applyFill="1" applyBorder="1" applyAlignment="1">
      <alignment horizontal="left" vertical="center" indent="11"/>
      <protection locked="0"/>
    </xf>
    <xf numFmtId="0" fontId="16" fillId="6" borderId="19" xfId="0" applyFont="1" applyFill="1" applyBorder="1" applyAlignment="1">
      <alignment horizontal="right" vertical="center" indent="5"/>
      <protection locked="0"/>
    </xf>
    <xf numFmtId="7" fontId="10" fillId="6" borderId="20" xfId="0" applyNumberFormat="1" applyFont="1" applyFill="1" applyBorder="1" applyAlignment="1" applyProtection="1">
      <alignment horizontal="right" vertical="center"/>
    </xf>
    <xf numFmtId="0" fontId="10" fillId="4" borderId="2" xfId="0" applyFont="1" applyFill="1" applyBorder="1">
      <alignment vertical="top"/>
      <protection locked="0"/>
    </xf>
    <xf numFmtId="7" fontId="10" fillId="4" borderId="3" xfId="0" applyNumberFormat="1" applyFont="1" applyFill="1" applyBorder="1" applyAlignment="1" applyProtection="1">
      <alignment horizontal="right" vertical="center"/>
    </xf>
    <xf numFmtId="0" fontId="10" fillId="4" borderId="0" xfId="0" applyFont="1" applyFill="1" applyAlignment="1">
      <alignment vertical="center"/>
      <protection locked="0"/>
    </xf>
    <xf numFmtId="7" fontId="10" fillId="4" borderId="5" xfId="0" applyNumberFormat="1" applyFont="1" applyFill="1" applyBorder="1" applyAlignment="1" applyProtection="1">
      <alignment horizontal="right" vertical="center"/>
    </xf>
    <xf numFmtId="0" fontId="10" fillId="4" borderId="22" xfId="0" applyFont="1" applyFill="1" applyBorder="1" applyAlignment="1">
      <alignment vertical="center"/>
      <protection locked="0"/>
    </xf>
    <xf numFmtId="7" fontId="10" fillId="4" borderId="23" xfId="0" applyNumberFormat="1" applyFont="1" applyFill="1" applyBorder="1" applyAlignment="1" applyProtection="1">
      <alignment horizontal="right" vertical="center"/>
    </xf>
    <xf numFmtId="49" fontId="8" fillId="0" borderId="13" xfId="0" applyNumberFormat="1" applyFont="1" applyBorder="1" applyAlignment="1">
      <alignment horizontal="left" vertical="center" wrapText="1"/>
      <protection locked="0"/>
    </xf>
    <xf numFmtId="0" fontId="8" fillId="0" borderId="13" xfId="0" applyFont="1" applyBorder="1" applyAlignment="1">
      <alignment horizontal="left" vertical="center" wrapText="1"/>
      <protection locked="0"/>
    </xf>
    <xf numFmtId="7" fontId="8" fillId="4" borderId="31" xfId="0" applyNumberFormat="1" applyFont="1" applyFill="1" applyBorder="1" applyAlignment="1" applyProtection="1">
      <alignment horizontal="right" vertical="center"/>
    </xf>
    <xf numFmtId="7" fontId="8" fillId="4" borderId="33" xfId="0" applyNumberFormat="1" applyFont="1" applyFill="1" applyBorder="1" applyAlignment="1" applyProtection="1">
      <alignment horizontal="right" vertical="center"/>
    </xf>
    <xf numFmtId="7" fontId="8" fillId="4" borderId="36" xfId="0" applyNumberFormat="1" applyFont="1" applyFill="1" applyBorder="1" applyAlignment="1" applyProtection="1">
      <alignment horizontal="right" vertical="center"/>
    </xf>
    <xf numFmtId="0" fontId="20" fillId="2" borderId="0" xfId="0" applyFont="1" applyFill="1">
      <alignment vertical="top"/>
      <protection locked="0"/>
    </xf>
    <xf numFmtId="0" fontId="20" fillId="0" borderId="0" xfId="0" applyFont="1" applyAlignment="1">
      <alignment horizontal="center" vertical="top"/>
      <protection locked="0"/>
    </xf>
    <xf numFmtId="0" fontId="21" fillId="2" borderId="0" xfId="0" applyFont="1" applyFill="1" applyAlignment="1">
      <alignment vertical="center"/>
      <protection locked="0"/>
    </xf>
    <xf numFmtId="0" fontId="21" fillId="4" borderId="9" xfId="0" applyFont="1" applyFill="1" applyBorder="1" applyAlignment="1">
      <alignment horizontal="center" vertical="center"/>
      <protection locked="0"/>
    </xf>
    <xf numFmtId="0" fontId="21" fillId="4" borderId="10" xfId="0" applyFont="1" applyFill="1" applyBorder="1" applyAlignment="1">
      <alignment horizontal="center" vertical="center"/>
      <protection locked="0"/>
    </xf>
    <xf numFmtId="49" fontId="20" fillId="0" borderId="12" xfId="0" applyNumberFormat="1" applyFont="1" applyBorder="1" applyAlignment="1">
      <alignment horizontal="left" vertical="center" wrapText="1"/>
      <protection locked="0"/>
    </xf>
    <xf numFmtId="0" fontId="22" fillId="0" borderId="14" xfId="0" applyFont="1" applyBorder="1" applyAlignment="1">
      <alignment horizontal="left" vertical="center" wrapText="1"/>
      <protection locked="0"/>
    </xf>
    <xf numFmtId="0" fontId="20" fillId="0" borderId="14" xfId="0" applyFont="1" applyBorder="1" applyAlignment="1">
      <alignment horizontal="center" vertical="center"/>
      <protection locked="0"/>
    </xf>
    <xf numFmtId="0" fontId="20" fillId="2" borderId="12" xfId="0" applyFont="1" applyFill="1" applyBorder="1" applyAlignment="1">
      <alignment horizontal="left" vertical="center"/>
      <protection locked="0"/>
    </xf>
    <xf numFmtId="0" fontId="22" fillId="2" borderId="14" xfId="0" applyFont="1" applyFill="1" applyBorder="1" applyAlignment="1">
      <alignment horizontal="left" vertical="center"/>
      <protection locked="0"/>
    </xf>
    <xf numFmtId="49" fontId="20" fillId="0" borderId="12" xfId="0" applyNumberFormat="1" applyFont="1" applyBorder="1" applyAlignment="1">
      <alignment vertical="center" wrapText="1"/>
      <protection locked="0"/>
    </xf>
    <xf numFmtId="0" fontId="20" fillId="2" borderId="12" xfId="0" applyFont="1" applyFill="1" applyBorder="1" applyAlignment="1">
      <alignment vertical="center"/>
      <protection locked="0"/>
    </xf>
    <xf numFmtId="0" fontId="20" fillId="2" borderId="14" xfId="0" applyFont="1" applyFill="1" applyBorder="1" applyAlignment="1">
      <alignment vertical="center"/>
      <protection locked="0"/>
    </xf>
    <xf numFmtId="0" fontId="20" fillId="0" borderId="14" xfId="0" applyFont="1" applyBorder="1" applyAlignment="1">
      <alignment horizontal="left" vertical="center" wrapText="1" indent="1"/>
      <protection locked="0"/>
    </xf>
    <xf numFmtId="49" fontId="20" fillId="0" borderId="14" xfId="0" applyNumberFormat="1" applyFont="1" applyBorder="1" applyAlignment="1">
      <alignment horizontal="center" vertical="center" wrapText="1"/>
      <protection locked="0"/>
    </xf>
    <xf numFmtId="7" fontId="20" fillId="0" borderId="14" xfId="0" applyNumberFormat="1" applyFont="1" applyBorder="1" applyAlignment="1">
      <alignment horizontal="center" vertical="center"/>
      <protection locked="0"/>
    </xf>
    <xf numFmtId="49" fontId="23" fillId="0" borderId="4" xfId="0" applyNumberFormat="1" applyFont="1" applyBorder="1" applyAlignment="1">
      <alignment vertical="top" wrapText="1"/>
      <protection locked="0"/>
    </xf>
    <xf numFmtId="0" fontId="24" fillId="0" borderId="37" xfId="0" applyFont="1" applyBorder="1" applyAlignment="1">
      <alignment vertical="top" wrapText="1"/>
      <protection locked="0"/>
    </xf>
    <xf numFmtId="0" fontId="25" fillId="0" borderId="14" xfId="0" applyFont="1" applyBorder="1" applyAlignment="1">
      <alignment horizontal="center" vertical="center"/>
      <protection locked="0"/>
    </xf>
    <xf numFmtId="0" fontId="20" fillId="2" borderId="14" xfId="0" applyFont="1" applyFill="1" applyBorder="1" applyAlignment="1">
      <alignment horizontal="left" vertical="center" indent="1"/>
      <protection locked="0"/>
    </xf>
    <xf numFmtId="0" fontId="20" fillId="0" borderId="14" xfId="0" applyFont="1" applyBorder="1" applyAlignment="1">
      <alignment horizontal="left" vertical="center" wrapText="1" indent="2"/>
      <protection locked="0"/>
    </xf>
    <xf numFmtId="0" fontId="20" fillId="2" borderId="14" xfId="0" applyFont="1" applyFill="1" applyBorder="1" applyAlignment="1">
      <alignment horizontal="left" vertical="center" indent="2"/>
      <protection locked="0"/>
    </xf>
    <xf numFmtId="49" fontId="20" fillId="7" borderId="38" xfId="0" applyNumberFormat="1" applyFont="1" applyFill="1" applyBorder="1" applyAlignment="1">
      <alignment vertical="center" wrapText="1"/>
      <protection locked="0"/>
    </xf>
    <xf numFmtId="0" fontId="20" fillId="7" borderId="39" xfId="0" applyFont="1" applyFill="1" applyBorder="1" applyAlignment="1">
      <alignment vertical="center" wrapText="1"/>
      <protection locked="0"/>
    </xf>
    <xf numFmtId="0" fontId="20" fillId="7" borderId="39" xfId="0" applyFont="1" applyFill="1" applyBorder="1" applyAlignment="1">
      <alignment horizontal="center" vertical="center"/>
      <protection locked="0"/>
    </xf>
    <xf numFmtId="0" fontId="24" fillId="0" borderId="14" xfId="0" applyFont="1" applyBorder="1" applyAlignment="1">
      <alignment vertical="top" wrapText="1"/>
      <protection locked="0"/>
    </xf>
    <xf numFmtId="4" fontId="26" fillId="0" borderId="0" xfId="1" applyNumberFormat="1" applyFont="1"/>
    <xf numFmtId="4" fontId="1" fillId="0" borderId="0" xfId="1" applyNumberFormat="1" applyAlignment="1">
      <alignment horizontal="center" vertical="center"/>
    </xf>
    <xf numFmtId="3" fontId="1" fillId="0" borderId="0" xfId="1" applyNumberFormat="1" applyAlignment="1">
      <alignment horizontal="center" vertical="center"/>
    </xf>
    <xf numFmtId="166" fontId="1" fillId="0" borderId="0" xfId="1" applyNumberFormat="1" applyAlignment="1">
      <alignment horizontal="right" vertical="center"/>
    </xf>
    <xf numFmtId="4" fontId="1" fillId="0" borderId="0" xfId="1" applyNumberFormat="1"/>
    <xf numFmtId="4" fontId="26" fillId="0" borderId="0" xfId="1" applyNumberFormat="1" applyFont="1" applyAlignment="1">
      <alignment wrapText="1"/>
    </xf>
    <xf numFmtId="3" fontId="28" fillId="0" borderId="0" xfId="1" applyNumberFormat="1" applyFont="1" applyAlignment="1">
      <alignment horizontal="center" vertical="center" wrapText="1"/>
    </xf>
    <xf numFmtId="166" fontId="28" fillId="0" borderId="0" xfId="1" applyNumberFormat="1" applyFont="1" applyAlignment="1">
      <alignment horizontal="right" vertical="center" wrapText="1"/>
    </xf>
    <xf numFmtId="4" fontId="1" fillId="0" borderId="0" xfId="1" applyNumberFormat="1" applyAlignment="1">
      <alignment wrapText="1"/>
    </xf>
    <xf numFmtId="3" fontId="29" fillId="0" borderId="50" xfId="1" applyNumberFormat="1" applyFont="1" applyBorder="1" applyAlignment="1">
      <alignment horizontal="center" vertical="center" wrapText="1"/>
    </xf>
    <xf numFmtId="166" fontId="29" fillId="0" borderId="51" xfId="1" applyNumberFormat="1" applyFont="1" applyBorder="1" applyAlignment="1">
      <alignment horizontal="right" vertical="center" wrapText="1"/>
    </xf>
    <xf numFmtId="3" fontId="30" fillId="9" borderId="52" xfId="1" applyNumberFormat="1" applyFont="1" applyFill="1" applyBorder="1" applyAlignment="1">
      <alignment vertical="top" wrapText="1"/>
    </xf>
    <xf numFmtId="3" fontId="31" fillId="9" borderId="41" xfId="1" applyNumberFormat="1" applyFont="1" applyFill="1" applyBorder="1" applyAlignment="1">
      <alignment horizontal="left" vertical="center"/>
    </xf>
    <xf numFmtId="167" fontId="32" fillId="9" borderId="40" xfId="1" applyNumberFormat="1" applyFont="1" applyFill="1" applyBorder="1" applyAlignment="1">
      <alignment horizontal="center" vertical="center"/>
    </xf>
    <xf numFmtId="1" fontId="26" fillId="9" borderId="41" xfId="1" applyNumberFormat="1" applyFont="1" applyFill="1" applyBorder="1" applyAlignment="1">
      <alignment horizontal="center" vertical="center" wrapText="1"/>
    </xf>
    <xf numFmtId="3" fontId="32" fillId="9" borderId="41" xfId="1" applyNumberFormat="1" applyFont="1" applyFill="1" applyBorder="1" applyAlignment="1">
      <alignment horizontal="center" vertical="center"/>
    </xf>
    <xf numFmtId="166" fontId="32" fillId="9" borderId="53" xfId="1" applyNumberFormat="1" applyFont="1" applyFill="1" applyBorder="1" applyAlignment="1">
      <alignment horizontal="right" vertical="center"/>
    </xf>
    <xf numFmtId="4" fontId="26" fillId="10" borderId="0" xfId="1" applyNumberFormat="1" applyFont="1" applyFill="1" applyAlignment="1">
      <alignment wrapText="1"/>
    </xf>
    <xf numFmtId="168" fontId="30" fillId="0" borderId="54" xfId="1" applyNumberFormat="1" applyFont="1" applyBorder="1" applyAlignment="1">
      <alignment horizontal="right" vertical="center" wrapText="1"/>
    </xf>
    <xf numFmtId="3" fontId="33" fillId="0" borderId="55" xfId="1" applyNumberFormat="1" applyFont="1" applyBorder="1" applyAlignment="1">
      <alignment horizontal="left" vertical="center"/>
    </xf>
    <xf numFmtId="167" fontId="32" fillId="0" borderId="56" xfId="1" applyNumberFormat="1" applyFont="1" applyBorder="1" applyAlignment="1">
      <alignment horizontal="center" vertical="center"/>
    </xf>
    <xf numFmtId="1" fontId="26" fillId="0" borderId="57" xfId="1" applyNumberFormat="1" applyFont="1" applyBorder="1" applyAlignment="1">
      <alignment horizontal="center" vertical="center" wrapText="1"/>
    </xf>
    <xf numFmtId="167" fontId="32" fillId="0" borderId="54" xfId="1" applyNumberFormat="1" applyFont="1" applyBorder="1" applyAlignment="1">
      <alignment horizontal="center" vertical="center"/>
    </xf>
    <xf numFmtId="166" fontId="32" fillId="0" borderId="58" xfId="1" applyNumberFormat="1" applyFont="1" applyBorder="1" applyAlignment="1">
      <alignment horizontal="right" vertical="center"/>
    </xf>
    <xf numFmtId="4" fontId="26" fillId="0" borderId="59" xfId="1" applyNumberFormat="1" applyFont="1" applyBorder="1" applyAlignment="1">
      <alignment wrapText="1"/>
    </xf>
    <xf numFmtId="168" fontId="30" fillId="0" borderId="50" xfId="1" applyNumberFormat="1" applyFont="1" applyBorder="1" applyAlignment="1">
      <alignment horizontal="right" vertical="center" wrapText="1"/>
    </xf>
    <xf numFmtId="3" fontId="33" fillId="0" borderId="60" xfId="1" applyNumberFormat="1" applyFont="1" applyBorder="1" applyAlignment="1">
      <alignment horizontal="left" vertical="center"/>
    </xf>
    <xf numFmtId="3" fontId="31" fillId="9" borderId="41" xfId="1" applyNumberFormat="1" applyFont="1" applyFill="1" applyBorder="1" applyAlignment="1">
      <alignment horizontal="right" vertical="center"/>
    </xf>
    <xf numFmtId="167" fontId="31" fillId="9" borderId="40" xfId="1" applyNumberFormat="1" applyFont="1" applyFill="1" applyBorder="1" applyAlignment="1">
      <alignment horizontal="center" vertical="center"/>
    </xf>
    <xf numFmtId="1" fontId="30" fillId="9" borderId="41" xfId="1" applyNumberFormat="1" applyFont="1" applyFill="1" applyBorder="1" applyAlignment="1">
      <alignment horizontal="center" vertical="center" wrapText="1"/>
    </xf>
    <xf numFmtId="3" fontId="31" fillId="9" borderId="41" xfId="1" applyNumberFormat="1" applyFont="1" applyFill="1" applyBorder="1" applyAlignment="1">
      <alignment horizontal="center" vertical="center"/>
    </xf>
    <xf numFmtId="166" fontId="31" fillId="9" borderId="53" xfId="1" applyNumberFormat="1" applyFont="1" applyFill="1" applyBorder="1" applyAlignment="1">
      <alignment horizontal="right" vertical="center"/>
    </xf>
    <xf numFmtId="4" fontId="26" fillId="0" borderId="61" xfId="1" applyNumberFormat="1" applyFont="1" applyBorder="1" applyAlignment="1">
      <alignment wrapText="1"/>
    </xf>
    <xf numFmtId="4" fontId="26" fillId="10" borderId="61" xfId="1" applyNumberFormat="1" applyFont="1" applyFill="1" applyBorder="1" applyAlignment="1">
      <alignment wrapText="1"/>
    </xf>
    <xf numFmtId="3" fontId="30" fillId="0" borderId="0" xfId="1" applyNumberFormat="1" applyFont="1" applyAlignment="1">
      <alignment vertical="top" wrapText="1"/>
    </xf>
    <xf numFmtId="3" fontId="31" fillId="0" borderId="0" xfId="1" applyNumberFormat="1" applyFont="1" applyAlignment="1">
      <alignment horizontal="right" vertical="center"/>
    </xf>
    <xf numFmtId="167" fontId="32" fillId="0" borderId="0" xfId="1" applyNumberFormat="1" applyFont="1" applyAlignment="1">
      <alignment horizontal="center" vertical="center"/>
    </xf>
    <xf numFmtId="1" fontId="26" fillId="0" borderId="0" xfId="1" applyNumberFormat="1" applyFont="1" applyAlignment="1">
      <alignment horizontal="center" vertical="center" wrapText="1"/>
    </xf>
    <xf numFmtId="3" fontId="32" fillId="0" borderId="0" xfId="1" applyNumberFormat="1" applyFont="1" applyAlignment="1">
      <alignment horizontal="center" vertical="center"/>
    </xf>
    <xf numFmtId="166" fontId="32" fillId="0" borderId="0" xfId="1" applyNumberFormat="1" applyFont="1" applyAlignment="1">
      <alignment horizontal="right" vertical="center"/>
    </xf>
    <xf numFmtId="3" fontId="30" fillId="0" borderId="50" xfId="1" applyNumberFormat="1" applyFont="1" applyBorder="1" applyAlignment="1">
      <alignment vertical="top" wrapText="1"/>
    </xf>
    <xf numFmtId="3" fontId="31" fillId="0" borderId="62" xfId="1" applyNumberFormat="1" applyFont="1" applyBorder="1" applyAlignment="1">
      <alignment horizontal="left" vertical="center"/>
    </xf>
    <xf numFmtId="167" fontId="28" fillId="0" borderId="56" xfId="1" applyNumberFormat="1" applyFont="1" applyBorder="1" applyAlignment="1">
      <alignment horizontal="center" vertical="center"/>
    </xf>
    <xf numFmtId="1" fontId="1" fillId="0" borderId="58" xfId="1" applyNumberFormat="1" applyBorder="1" applyAlignment="1">
      <alignment horizontal="center" vertical="center" wrapText="1"/>
    </xf>
    <xf numFmtId="3" fontId="28" fillId="0" borderId="54" xfId="1" applyNumberFormat="1" applyFont="1" applyBorder="1" applyAlignment="1">
      <alignment horizontal="center" vertical="center"/>
    </xf>
    <xf numFmtId="166" fontId="28" fillId="0" borderId="58" xfId="1" applyNumberFormat="1" applyFont="1" applyBorder="1" applyAlignment="1">
      <alignment horizontal="right" vertical="center"/>
    </xf>
    <xf numFmtId="4" fontId="1" fillId="0" borderId="59" xfId="1" applyNumberFormat="1" applyBorder="1" applyAlignment="1">
      <alignment wrapText="1"/>
    </xf>
    <xf numFmtId="169" fontId="30" fillId="0" borderId="63" xfId="1" applyNumberFormat="1" applyFont="1" applyBorder="1" applyAlignment="1">
      <alignment horizontal="center" vertical="center" wrapText="1"/>
    </xf>
    <xf numFmtId="3" fontId="34" fillId="0" borderId="55" xfId="1" applyNumberFormat="1" applyFont="1" applyBorder="1" applyAlignment="1">
      <alignment horizontal="left" vertical="center" wrapText="1"/>
    </xf>
    <xf numFmtId="167" fontId="36" fillId="0" borderId="56" xfId="1" applyNumberFormat="1" applyFont="1" applyBorder="1" applyAlignment="1">
      <alignment horizontal="center" vertical="center"/>
    </xf>
    <xf numFmtId="1" fontId="37" fillId="0" borderId="57" xfId="1" applyNumberFormat="1" applyFont="1" applyBorder="1" applyAlignment="1">
      <alignment horizontal="center" vertical="center" wrapText="1"/>
    </xf>
    <xf numFmtId="3" fontId="36" fillId="0" borderId="54" xfId="1" applyNumberFormat="1" applyFont="1" applyBorder="1" applyAlignment="1">
      <alignment horizontal="center" vertical="center"/>
    </xf>
    <xf numFmtId="166" fontId="32" fillId="0" borderId="58" xfId="1" applyNumberFormat="1" applyFont="1" applyBorder="1" applyAlignment="1">
      <alignment horizontal="center" vertical="center"/>
    </xf>
    <xf numFmtId="4" fontId="26" fillId="0" borderId="59" xfId="1" applyNumberFormat="1" applyFont="1" applyBorder="1" applyAlignment="1">
      <alignment horizontal="center" vertical="center" wrapText="1"/>
    </xf>
    <xf numFmtId="3" fontId="38" fillId="0" borderId="55" xfId="1" applyNumberFormat="1" applyFont="1" applyBorder="1" applyAlignment="1">
      <alignment horizontal="left" vertical="center" wrapText="1"/>
    </xf>
    <xf numFmtId="3" fontId="39" fillId="0" borderId="55" xfId="1" applyNumberFormat="1" applyFont="1" applyBorder="1" applyAlignment="1">
      <alignment horizontal="left" vertical="center" wrapText="1"/>
    </xf>
    <xf numFmtId="3" fontId="39" fillId="0" borderId="0" xfId="1" applyNumberFormat="1" applyFont="1" applyAlignment="1">
      <alignment horizontal="left" vertical="center" wrapText="1"/>
    </xf>
    <xf numFmtId="170" fontId="30" fillId="0" borderId="63" xfId="1" applyNumberFormat="1" applyFont="1" applyBorder="1" applyAlignment="1">
      <alignment horizontal="right" vertical="center" wrapText="1"/>
    </xf>
    <xf numFmtId="1" fontId="26" fillId="0" borderId="64" xfId="1" applyNumberFormat="1" applyFont="1" applyBorder="1" applyAlignment="1">
      <alignment horizontal="center" vertical="center" wrapText="1"/>
    </xf>
    <xf numFmtId="3" fontId="32" fillId="0" borderId="54" xfId="1" applyNumberFormat="1" applyFont="1" applyBorder="1" applyAlignment="1">
      <alignment horizontal="center" vertical="center"/>
    </xf>
    <xf numFmtId="4" fontId="26" fillId="0" borderId="58" xfId="1" applyNumberFormat="1" applyFont="1" applyBorder="1" applyAlignment="1">
      <alignment horizontal="center" vertical="top" wrapText="1"/>
    </xf>
    <xf numFmtId="4" fontId="40" fillId="0" borderId="0" xfId="1" applyNumberFormat="1" applyFont="1" applyAlignment="1">
      <alignment wrapText="1"/>
    </xf>
    <xf numFmtId="3" fontId="38" fillId="0" borderId="0" xfId="1" applyNumberFormat="1" applyFont="1" applyAlignment="1">
      <alignment horizontal="left" vertical="center" wrapText="1"/>
    </xf>
    <xf numFmtId="4" fontId="37" fillId="0" borderId="61" xfId="1" applyNumberFormat="1" applyFont="1" applyBorder="1" applyAlignment="1">
      <alignment wrapText="1"/>
    </xf>
    <xf numFmtId="4" fontId="37" fillId="10" borderId="61" xfId="1" applyNumberFormat="1" applyFont="1" applyFill="1" applyBorder="1" applyAlignment="1">
      <alignment wrapText="1"/>
    </xf>
    <xf numFmtId="0" fontId="30" fillId="11" borderId="63" xfId="1" applyFont="1" applyFill="1" applyBorder="1" applyAlignment="1">
      <alignment horizontal="right" vertical="top" wrapText="1"/>
    </xf>
    <xf numFmtId="3" fontId="41" fillId="11" borderId="55" xfId="1" applyNumberFormat="1" applyFont="1" applyFill="1" applyBorder="1" applyAlignment="1">
      <alignment horizontal="left" vertical="center"/>
    </xf>
    <xf numFmtId="167" fontId="28" fillId="11" borderId="65" xfId="1" applyNumberFormat="1" applyFont="1" applyFill="1" applyBorder="1" applyAlignment="1">
      <alignment horizontal="center" vertical="center"/>
    </xf>
    <xf numFmtId="1" fontId="1" fillId="11" borderId="57" xfId="1" applyNumberFormat="1" applyFill="1" applyBorder="1" applyAlignment="1">
      <alignment horizontal="center" vertical="center" wrapText="1"/>
    </xf>
    <xf numFmtId="3" fontId="28" fillId="11" borderId="63" xfId="1" applyNumberFormat="1" applyFont="1" applyFill="1" applyBorder="1" applyAlignment="1">
      <alignment horizontal="center" vertical="center"/>
    </xf>
    <xf numFmtId="166" fontId="28" fillId="11" borderId="57" xfId="1" applyNumberFormat="1" applyFont="1" applyFill="1" applyBorder="1" applyAlignment="1">
      <alignment horizontal="right" vertical="center"/>
    </xf>
    <xf numFmtId="4" fontId="1" fillId="0" borderId="66" xfId="1" applyNumberFormat="1" applyBorder="1" applyAlignment="1">
      <alignment wrapText="1"/>
    </xf>
    <xf numFmtId="4" fontId="1" fillId="12" borderId="66" xfId="1" applyNumberFormat="1" applyFill="1" applyBorder="1" applyAlignment="1">
      <alignment wrapText="1"/>
    </xf>
    <xf numFmtId="1" fontId="1" fillId="0" borderId="57" xfId="1" applyNumberFormat="1" applyBorder="1" applyAlignment="1">
      <alignment horizontal="center" vertical="center" wrapText="1"/>
    </xf>
    <xf numFmtId="4" fontId="40" fillId="0" borderId="59" xfId="1" applyNumberFormat="1" applyFont="1" applyBorder="1" applyAlignment="1">
      <alignment wrapText="1"/>
    </xf>
    <xf numFmtId="4" fontId="26" fillId="13" borderId="59" xfId="1" applyNumberFormat="1" applyFont="1" applyFill="1" applyBorder="1" applyAlignment="1">
      <alignment wrapText="1"/>
    </xf>
    <xf numFmtId="171" fontId="30" fillId="10" borderId="67" xfId="1" applyNumberFormat="1" applyFont="1" applyFill="1" applyBorder="1" applyAlignment="1">
      <alignment vertical="top" wrapText="1"/>
    </xf>
    <xf numFmtId="3" fontId="33" fillId="10" borderId="60" xfId="1" applyNumberFormat="1" applyFont="1" applyFill="1" applyBorder="1" applyAlignment="1">
      <alignment horizontal="right" vertical="center"/>
    </xf>
    <xf numFmtId="167" fontId="32" fillId="10" borderId="68" xfId="1" applyNumberFormat="1" applyFont="1" applyFill="1" applyBorder="1" applyAlignment="1">
      <alignment horizontal="center" vertical="center"/>
    </xf>
    <xf numFmtId="1" fontId="26" fillId="10" borderId="69" xfId="1" applyNumberFormat="1" applyFont="1" applyFill="1" applyBorder="1" applyAlignment="1">
      <alignment horizontal="center" vertical="center" wrapText="1"/>
    </xf>
    <xf numFmtId="3" fontId="36" fillId="10" borderId="67" xfId="1" applyNumberFormat="1" applyFont="1" applyFill="1" applyBorder="1" applyAlignment="1">
      <alignment horizontal="center" vertical="center"/>
    </xf>
    <xf numFmtId="166" fontId="32" fillId="10" borderId="69" xfId="1" applyNumberFormat="1" applyFont="1" applyFill="1" applyBorder="1" applyAlignment="1">
      <alignment horizontal="right" vertical="center"/>
    </xf>
    <xf numFmtId="3" fontId="29" fillId="11" borderId="63" xfId="1" applyNumberFormat="1" applyFont="1" applyFill="1" applyBorder="1" applyAlignment="1">
      <alignment horizontal="center" vertical="center"/>
    </xf>
    <xf numFmtId="172" fontId="30" fillId="0" borderId="54" xfId="1" applyNumberFormat="1" applyFont="1" applyBorder="1" applyAlignment="1">
      <alignment vertical="center" wrapText="1"/>
    </xf>
    <xf numFmtId="3" fontId="41" fillId="14" borderId="55" xfId="1" applyNumberFormat="1" applyFont="1" applyFill="1" applyBorder="1" applyAlignment="1">
      <alignment horizontal="left" vertical="center"/>
    </xf>
    <xf numFmtId="167" fontId="28" fillId="14" borderId="65" xfId="1" applyNumberFormat="1" applyFont="1" applyFill="1" applyBorder="1" applyAlignment="1">
      <alignment horizontal="center" vertical="center"/>
    </xf>
    <xf numFmtId="1" fontId="1" fillId="14" borderId="57" xfId="1" applyNumberFormat="1" applyFill="1" applyBorder="1" applyAlignment="1">
      <alignment horizontal="center" vertical="center" wrapText="1"/>
    </xf>
    <xf numFmtId="3" fontId="28" fillId="14" borderId="63" xfId="1" applyNumberFormat="1" applyFont="1" applyFill="1" applyBorder="1" applyAlignment="1">
      <alignment horizontal="center" vertical="center"/>
    </xf>
    <xf numFmtId="166" fontId="28" fillId="14" borderId="57" xfId="1" applyNumberFormat="1" applyFont="1" applyFill="1" applyBorder="1" applyAlignment="1">
      <alignment horizontal="right" vertical="center"/>
    </xf>
    <xf numFmtId="4" fontId="1" fillId="14" borderId="66" xfId="1" applyNumberFormat="1" applyFill="1" applyBorder="1" applyAlignment="1">
      <alignment wrapText="1"/>
    </xf>
    <xf numFmtId="0" fontId="30" fillId="0" borderId="54" xfId="1" applyFont="1" applyBorder="1" applyAlignment="1">
      <alignment horizontal="right" vertical="center" wrapText="1"/>
    </xf>
    <xf numFmtId="2" fontId="1" fillId="0" borderId="57" xfId="1" applyNumberFormat="1" applyBorder="1" applyAlignment="1">
      <alignment horizontal="center" vertical="center" wrapText="1"/>
    </xf>
    <xf numFmtId="3" fontId="42" fillId="0" borderId="54" xfId="1" applyNumberFormat="1" applyFont="1" applyBorder="1" applyAlignment="1">
      <alignment horizontal="center" vertical="center"/>
    </xf>
    <xf numFmtId="4" fontId="1" fillId="14" borderId="59" xfId="1" applyNumberFormat="1" applyFill="1" applyBorder="1" applyAlignment="1">
      <alignment wrapText="1"/>
    </xf>
    <xf numFmtId="3" fontId="32" fillId="10" borderId="67" xfId="1" applyNumberFormat="1" applyFont="1" applyFill="1" applyBorder="1" applyAlignment="1">
      <alignment horizontal="center" vertical="center"/>
    </xf>
    <xf numFmtId="3" fontId="43" fillId="0" borderId="55" xfId="1" applyNumberFormat="1" applyFont="1" applyBorder="1" applyAlignment="1">
      <alignment horizontal="left" vertical="center"/>
    </xf>
    <xf numFmtId="2" fontId="26" fillId="0" borderId="57" xfId="1" applyNumberFormat="1" applyFont="1" applyBorder="1" applyAlignment="1">
      <alignment horizontal="center" vertical="center" wrapText="1"/>
    </xf>
    <xf numFmtId="3" fontId="44" fillId="11" borderId="55" xfId="1" applyNumberFormat="1" applyFont="1" applyFill="1" applyBorder="1" applyAlignment="1">
      <alignment horizontal="left" vertical="center"/>
    </xf>
    <xf numFmtId="3" fontId="1" fillId="9" borderId="41" xfId="1" applyNumberFormat="1" applyFill="1" applyBorder="1" applyAlignment="1">
      <alignment horizontal="left" vertical="center"/>
    </xf>
    <xf numFmtId="3" fontId="39" fillId="0" borderId="60" xfId="1" applyNumberFormat="1" applyFont="1" applyBorder="1" applyAlignment="1">
      <alignment horizontal="left" vertical="center" wrapText="1"/>
    </xf>
    <xf numFmtId="167" fontId="32" fillId="0" borderId="70" xfId="1" applyNumberFormat="1" applyFont="1" applyBorder="1" applyAlignment="1">
      <alignment horizontal="center" vertical="center"/>
    </xf>
    <xf numFmtId="1" fontId="26" fillId="0" borderId="69" xfId="1" applyNumberFormat="1" applyFont="1" applyBorder="1" applyAlignment="1">
      <alignment horizontal="center" vertical="center" wrapText="1"/>
    </xf>
    <xf numFmtId="3" fontId="32" fillId="0" borderId="50" xfId="1" applyNumberFormat="1" applyFont="1" applyBorder="1" applyAlignment="1">
      <alignment horizontal="center" vertical="center"/>
    </xf>
    <xf numFmtId="166" fontId="32" fillId="0" borderId="51" xfId="1" applyNumberFormat="1" applyFont="1" applyBorder="1" applyAlignment="1">
      <alignment horizontal="right" vertical="center"/>
    </xf>
    <xf numFmtId="3" fontId="33" fillId="0" borderId="0" xfId="1" applyNumberFormat="1" applyFont="1" applyAlignment="1">
      <alignment horizontal="left" vertical="center"/>
    </xf>
    <xf numFmtId="4" fontId="45" fillId="0" borderId="0" xfId="1" applyNumberFormat="1" applyFont="1" applyAlignment="1">
      <alignment wrapText="1"/>
    </xf>
    <xf numFmtId="3" fontId="46" fillId="15" borderId="40" xfId="1" applyNumberFormat="1" applyFont="1" applyFill="1" applyBorder="1" applyAlignment="1">
      <alignment horizontal="left" vertical="center"/>
    </xf>
    <xf numFmtId="4" fontId="48" fillId="0" borderId="0" xfId="1" applyNumberFormat="1" applyFont="1" applyAlignment="1">
      <alignment wrapText="1"/>
    </xf>
    <xf numFmtId="4" fontId="48" fillId="15" borderId="0" xfId="1" applyNumberFormat="1" applyFont="1" applyFill="1" applyAlignment="1">
      <alignment wrapText="1"/>
    </xf>
    <xf numFmtId="4" fontId="49" fillId="0" borderId="0" xfId="1" applyNumberFormat="1" applyFont="1" applyAlignment="1">
      <alignment wrapText="1"/>
    </xf>
    <xf numFmtId="3" fontId="50" fillId="11" borderId="40" xfId="1" applyNumberFormat="1" applyFont="1" applyFill="1" applyBorder="1" applyAlignment="1">
      <alignment horizontal="left" vertical="center"/>
    </xf>
    <xf numFmtId="167" fontId="51" fillId="11" borderId="40" xfId="1" applyNumberFormat="1" applyFont="1" applyFill="1" applyBorder="1" applyAlignment="1">
      <alignment horizontal="center" vertical="center"/>
    </xf>
    <xf numFmtId="3" fontId="51" fillId="11" borderId="41" xfId="1" applyNumberFormat="1" applyFont="1" applyFill="1" applyBorder="1" applyAlignment="1">
      <alignment horizontal="center" vertical="center"/>
    </xf>
    <xf numFmtId="166" fontId="51" fillId="11" borderId="53" xfId="1" applyNumberFormat="1" applyFont="1" applyFill="1" applyBorder="1" applyAlignment="1">
      <alignment horizontal="right" vertical="center"/>
    </xf>
    <xf numFmtId="4" fontId="52" fillId="0" borderId="0" xfId="1" applyNumberFormat="1" applyFont="1" applyAlignment="1">
      <alignment wrapText="1"/>
    </xf>
    <xf numFmtId="4" fontId="52" fillId="15" borderId="0" xfId="1" applyNumberFormat="1" applyFont="1" applyFill="1" applyAlignment="1">
      <alignment wrapText="1"/>
    </xf>
    <xf numFmtId="3" fontId="50" fillId="11" borderId="71" xfId="1" applyNumberFormat="1" applyFont="1" applyFill="1" applyBorder="1" applyAlignment="1">
      <alignment horizontal="left" vertical="center"/>
    </xf>
    <xf numFmtId="3" fontId="50" fillId="15" borderId="71" xfId="1" applyNumberFormat="1" applyFont="1" applyFill="1" applyBorder="1" applyAlignment="1">
      <alignment horizontal="left" vertical="center"/>
    </xf>
    <xf numFmtId="167" fontId="51" fillId="15" borderId="40" xfId="1" applyNumberFormat="1" applyFont="1" applyFill="1" applyBorder="1" applyAlignment="1">
      <alignment horizontal="center" vertical="center"/>
    </xf>
    <xf numFmtId="3" fontId="51" fillId="15" borderId="41" xfId="1" applyNumberFormat="1" applyFont="1" applyFill="1" applyBorder="1" applyAlignment="1">
      <alignment horizontal="center" vertical="center"/>
    </xf>
    <xf numFmtId="166" fontId="51" fillId="15" borderId="53" xfId="1" applyNumberFormat="1" applyFont="1" applyFill="1" applyBorder="1" applyAlignment="1">
      <alignment horizontal="right" vertical="center"/>
    </xf>
    <xf numFmtId="3" fontId="1" fillId="0" borderId="72" xfId="1" applyNumberFormat="1" applyBorder="1" applyAlignment="1">
      <alignment horizontal="center" vertical="center"/>
    </xf>
    <xf numFmtId="49" fontId="18" fillId="4" borderId="34" xfId="0" applyNumberFormat="1" applyFont="1" applyFill="1" applyBorder="1" applyAlignment="1">
      <alignment vertical="center" wrapText="1"/>
      <protection locked="0"/>
    </xf>
    <xf numFmtId="49" fontId="18" fillId="4" borderId="35" xfId="0" applyNumberFormat="1" applyFont="1" applyFill="1" applyBorder="1" applyAlignment="1">
      <alignment vertical="center" wrapText="1"/>
      <protection locked="0"/>
    </xf>
    <xf numFmtId="49" fontId="17" fillId="4" borderId="1" xfId="0" applyNumberFormat="1" applyFont="1" applyFill="1" applyBorder="1" applyAlignment="1">
      <alignment horizontal="left" vertical="center" wrapText="1"/>
      <protection locked="0"/>
    </xf>
    <xf numFmtId="49" fontId="17" fillId="4" borderId="2" xfId="0" applyNumberFormat="1" applyFont="1" applyFill="1" applyBorder="1" applyAlignment="1">
      <alignment horizontal="left" vertical="center" wrapText="1"/>
      <protection locked="0"/>
    </xf>
    <xf numFmtId="49" fontId="17" fillId="4" borderId="4" xfId="0" applyNumberFormat="1" applyFont="1" applyFill="1" applyBorder="1" applyAlignment="1">
      <alignment horizontal="left" vertical="center" wrapText="1"/>
      <protection locked="0"/>
    </xf>
    <xf numFmtId="49" fontId="17" fillId="4" borderId="0" xfId="0" applyNumberFormat="1" applyFont="1" applyFill="1" applyAlignment="1">
      <alignment horizontal="left" vertical="center" wrapText="1"/>
      <protection locked="0"/>
    </xf>
    <xf numFmtId="49" fontId="17" fillId="4" borderId="21" xfId="0" applyNumberFormat="1" applyFont="1" applyFill="1" applyBorder="1" applyAlignment="1">
      <alignment horizontal="left" vertical="center" wrapText="1"/>
      <protection locked="0"/>
    </xf>
    <xf numFmtId="49" fontId="17" fillId="4" borderId="22" xfId="0" applyNumberFormat="1" applyFont="1" applyFill="1" applyBorder="1" applyAlignment="1">
      <alignment horizontal="left" vertical="center" wrapText="1"/>
      <protection locked="0"/>
    </xf>
    <xf numFmtId="49" fontId="16" fillId="6" borderId="18" xfId="0" applyNumberFormat="1" applyFont="1" applyFill="1" applyBorder="1" applyAlignment="1">
      <alignment horizontal="left" vertical="center" wrapText="1" indent="11"/>
      <protection locked="0"/>
    </xf>
    <xf numFmtId="49" fontId="16" fillId="6" borderId="19" xfId="0" applyNumberFormat="1" applyFont="1" applyFill="1" applyBorder="1" applyAlignment="1">
      <alignment horizontal="left" vertical="center" wrapText="1" indent="11"/>
      <protection locked="0"/>
    </xf>
    <xf numFmtId="49" fontId="17" fillId="0" borderId="26" xfId="0" applyNumberFormat="1" applyFont="1" applyBorder="1" applyAlignment="1">
      <alignment horizontal="left" vertical="center" wrapText="1"/>
      <protection locked="0"/>
    </xf>
    <xf numFmtId="49" fontId="17" fillId="0" borderId="27" xfId="0" applyNumberFormat="1" applyFont="1" applyBorder="1" applyAlignment="1">
      <alignment horizontal="left" vertical="center" wrapText="1"/>
      <protection locked="0"/>
    </xf>
    <xf numFmtId="49" fontId="17" fillId="0" borderId="28" xfId="0" applyNumberFormat="1" applyFont="1" applyBorder="1" applyAlignment="1">
      <alignment horizontal="left" vertical="center" wrapText="1"/>
      <protection locked="0"/>
    </xf>
    <xf numFmtId="49" fontId="18" fillId="4" borderId="29" xfId="0" applyNumberFormat="1" applyFont="1" applyFill="1" applyBorder="1" applyAlignment="1">
      <alignment vertical="center" wrapText="1"/>
      <protection locked="0"/>
    </xf>
    <xf numFmtId="49" fontId="18" fillId="4" borderId="30" xfId="0" applyNumberFormat="1" applyFont="1" applyFill="1" applyBorder="1" applyAlignment="1">
      <alignment vertical="center" wrapText="1"/>
      <protection locked="0"/>
    </xf>
    <xf numFmtId="49" fontId="18" fillId="4" borderId="32" xfId="0" applyNumberFormat="1" applyFont="1" applyFill="1" applyBorder="1" applyAlignment="1">
      <alignment vertical="center" wrapText="1"/>
      <protection locked="0"/>
    </xf>
    <xf numFmtId="49" fontId="18" fillId="4" borderId="0" xfId="0" applyNumberFormat="1" applyFont="1" applyFill="1" applyAlignment="1">
      <alignment vertical="center" wrapText="1"/>
      <protection locked="0"/>
    </xf>
    <xf numFmtId="49" fontId="17" fillId="4" borderId="24" xfId="0" applyNumberFormat="1" applyFont="1" applyFill="1" applyBorder="1" applyAlignment="1">
      <alignment horizontal="center" vertical="center" wrapText="1"/>
      <protection locked="0"/>
    </xf>
    <xf numFmtId="49" fontId="17" fillId="4" borderId="16" xfId="0" applyNumberFormat="1" applyFont="1" applyFill="1" applyBorder="1" applyAlignment="1">
      <alignment horizontal="center" vertical="center" wrapText="1"/>
      <protection locked="0"/>
    </xf>
    <xf numFmtId="49" fontId="17" fillId="4" borderId="25" xfId="0" applyNumberFormat="1" applyFont="1" applyFill="1" applyBorder="1" applyAlignment="1">
      <alignment horizontal="center" vertical="center" wrapText="1"/>
      <protection locked="0"/>
    </xf>
    <xf numFmtId="49" fontId="16" fillId="5" borderId="15" xfId="0" applyNumberFormat="1" applyFont="1" applyFill="1" applyBorder="1" applyAlignment="1">
      <alignment horizontal="left" vertical="center" wrapText="1" indent="11"/>
      <protection locked="0"/>
    </xf>
    <xf numFmtId="49" fontId="16" fillId="5" borderId="16" xfId="0" applyNumberFormat="1" applyFont="1" applyFill="1" applyBorder="1" applyAlignment="1">
      <alignment horizontal="left" vertical="center" wrapText="1" indent="11"/>
      <protection locked="0"/>
    </xf>
    <xf numFmtId="0" fontId="2" fillId="2" borderId="1" xfId="0" applyFont="1" applyFill="1" applyBorder="1" applyAlignment="1">
      <alignment horizontal="center" vertical="center" wrapText="1"/>
      <protection locked="0"/>
    </xf>
    <xf numFmtId="0" fontId="2" fillId="2" borderId="2" xfId="0" applyFont="1" applyFill="1" applyBorder="1" applyAlignment="1">
      <alignment horizontal="center" vertical="center" wrapText="1"/>
      <protection locked="0"/>
    </xf>
    <xf numFmtId="0" fontId="2" fillId="2" borderId="3" xfId="0" applyFont="1" applyFill="1" applyBorder="1" applyAlignment="1">
      <alignment horizontal="center" vertical="center" wrapText="1"/>
      <protection locked="0"/>
    </xf>
    <xf numFmtId="0" fontId="2" fillId="2" borderId="4" xfId="0" applyFont="1" applyFill="1" applyBorder="1" applyAlignment="1">
      <alignment horizontal="center" vertical="center" wrapText="1"/>
      <protection locked="0"/>
    </xf>
    <xf numFmtId="0" fontId="2" fillId="2" borderId="0" xfId="0" applyFont="1" applyFill="1" applyAlignment="1">
      <alignment horizontal="center" vertical="center" wrapText="1"/>
      <protection locked="0"/>
    </xf>
    <xf numFmtId="0" fontId="2" fillId="2" borderId="5" xfId="0" applyFont="1" applyFill="1" applyBorder="1" applyAlignment="1">
      <alignment horizontal="center" vertical="center" wrapText="1"/>
      <protection locked="0"/>
    </xf>
    <xf numFmtId="0" fontId="3" fillId="2" borderId="4" xfId="0" applyFont="1" applyFill="1" applyBorder="1" applyAlignment="1">
      <alignment horizontal="center" vertical="center" wrapText="1"/>
      <protection locked="0"/>
    </xf>
    <xf numFmtId="0" fontId="3" fillId="2" borderId="0" xfId="0" applyFont="1" applyFill="1" applyAlignment="1">
      <alignment horizontal="center" vertical="center" wrapText="1"/>
      <protection locked="0"/>
    </xf>
    <xf numFmtId="0" fontId="3" fillId="2" borderId="5" xfId="0" applyFont="1" applyFill="1" applyBorder="1" applyAlignment="1">
      <alignment horizontal="center" vertical="center" wrapText="1"/>
      <protection locked="0"/>
    </xf>
    <xf numFmtId="0" fontId="4" fillId="2" borderId="6" xfId="0" applyFont="1" applyFill="1" applyBorder="1" applyAlignment="1">
      <alignment horizontal="center" vertical="center"/>
      <protection locked="0"/>
    </xf>
    <xf numFmtId="0" fontId="4" fillId="2" borderId="7" xfId="0" applyFont="1" applyFill="1" applyBorder="1" applyAlignment="1">
      <alignment horizontal="center" vertical="center"/>
      <protection locked="0"/>
    </xf>
    <xf numFmtId="0" fontId="4" fillId="2" borderId="8" xfId="0" applyFont="1" applyFill="1" applyBorder="1" applyAlignment="1">
      <alignment horizontal="center" vertical="center"/>
      <protection locked="0"/>
    </xf>
    <xf numFmtId="0" fontId="6" fillId="0" borderId="0" xfId="0" applyFont="1" applyAlignment="1">
      <alignment horizontal="center" vertical="center"/>
      <protection locked="0"/>
    </xf>
    <xf numFmtId="0" fontId="5" fillId="3" borderId="0" xfId="0" applyFont="1" applyFill="1" applyAlignment="1">
      <alignment vertical="center"/>
      <protection locked="0"/>
    </xf>
    <xf numFmtId="0" fontId="3" fillId="2" borderId="21" xfId="0" applyFont="1" applyFill="1" applyBorder="1" applyAlignment="1">
      <alignment horizontal="center" vertical="center" wrapText="1"/>
      <protection locked="0"/>
    </xf>
    <xf numFmtId="0" fontId="3" fillId="2" borderId="22" xfId="0" applyFont="1" applyFill="1" applyBorder="1" applyAlignment="1">
      <alignment horizontal="center" vertical="center" wrapText="1"/>
      <protection locked="0"/>
    </xf>
    <xf numFmtId="0" fontId="19" fillId="2" borderId="6" xfId="0" applyFont="1" applyFill="1" applyBorder="1" applyAlignment="1">
      <alignment horizontal="center" vertical="center"/>
      <protection locked="0"/>
    </xf>
    <xf numFmtId="0" fontId="19" fillId="2" borderId="7" xfId="0" applyFont="1" applyFill="1" applyBorder="1" applyAlignment="1">
      <alignment horizontal="center" vertical="center"/>
      <protection locked="0"/>
    </xf>
    <xf numFmtId="0" fontId="21" fillId="0" borderId="0" xfId="0" applyFont="1" applyAlignment="1">
      <alignment horizontal="center" vertical="center"/>
      <protection locked="0"/>
    </xf>
    <xf numFmtId="0" fontId="21" fillId="3" borderId="0" xfId="0" applyFont="1" applyFill="1" applyAlignment="1">
      <alignment horizontal="center" vertical="center"/>
      <protection locked="0"/>
    </xf>
    <xf numFmtId="167" fontId="47" fillId="15" borderId="40" xfId="1" applyNumberFormat="1" applyFont="1" applyFill="1" applyBorder="1" applyAlignment="1">
      <alignment horizontal="right" vertical="center"/>
    </xf>
    <xf numFmtId="167" fontId="47" fillId="15" borderId="41" xfId="1" applyNumberFormat="1" applyFont="1" applyFill="1" applyBorder="1" applyAlignment="1">
      <alignment horizontal="right" vertical="center"/>
    </xf>
    <xf numFmtId="167" fontId="47" fillId="15" borderId="53" xfId="1" applyNumberFormat="1" applyFont="1" applyFill="1" applyBorder="1" applyAlignment="1">
      <alignment horizontal="right" vertical="center"/>
    </xf>
    <xf numFmtId="4" fontId="27" fillId="0" borderId="40" xfId="1" applyNumberFormat="1" applyFont="1" applyBorder="1" applyAlignment="1">
      <alignment horizontal="center" vertical="center" wrapText="1"/>
    </xf>
    <xf numFmtId="4" fontId="27" fillId="0" borderId="41" xfId="1" applyNumberFormat="1" applyFont="1" applyBorder="1" applyAlignment="1">
      <alignment horizontal="center" vertical="center" wrapText="1"/>
    </xf>
    <xf numFmtId="4" fontId="26" fillId="0" borderId="42" xfId="1" applyNumberFormat="1" applyFont="1" applyBorder="1" applyAlignment="1">
      <alignment horizontal="center" wrapText="1"/>
    </xf>
    <xf numFmtId="4" fontId="26" fillId="0" borderId="47" xfId="1" applyNumberFormat="1" applyFont="1" applyBorder="1" applyAlignment="1">
      <alignment horizontal="center" wrapText="1"/>
    </xf>
    <xf numFmtId="3" fontId="29" fillId="0" borderId="43" xfId="1" applyNumberFormat="1" applyFont="1" applyBorder="1" applyAlignment="1">
      <alignment horizontal="center" vertical="center" wrapText="1"/>
    </xf>
    <xf numFmtId="3" fontId="29" fillId="0" borderId="48" xfId="1" applyNumberFormat="1" applyFont="1" applyBorder="1" applyAlignment="1">
      <alignment horizontal="center" vertical="center" wrapText="1"/>
    </xf>
    <xf numFmtId="3" fontId="29" fillId="0" borderId="44" xfId="1" applyNumberFormat="1" applyFont="1" applyBorder="1" applyAlignment="1">
      <alignment horizontal="center" vertical="center" wrapText="1"/>
    </xf>
    <xf numFmtId="3" fontId="29" fillId="0" borderId="49" xfId="1" applyNumberFormat="1" applyFont="1" applyBorder="1" applyAlignment="1">
      <alignment horizontal="center" vertical="center" wrapText="1"/>
    </xf>
    <xf numFmtId="3" fontId="29" fillId="8" borderId="45" xfId="1" applyNumberFormat="1" applyFont="1" applyFill="1" applyBorder="1" applyAlignment="1">
      <alignment horizontal="center" vertical="center" wrapText="1"/>
    </xf>
    <xf numFmtId="3" fontId="29" fillId="8" borderId="46" xfId="1" applyNumberFormat="1" applyFont="1" applyFill="1" applyBorder="1" applyAlignment="1">
      <alignment horizontal="center" vertical="center" wrapText="1"/>
    </xf>
  </cellXfs>
  <cellStyles count="2">
    <cellStyle name="Normal" xfId="0" builtinId="0"/>
    <cellStyle name="Normal 2" xfId="1" xr:uid="{48EB8CA4-E3B2-4545-8AB9-407753CC282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161925</xdr:rowOff>
    </xdr:from>
    <xdr:to>
      <xdr:col>1</xdr:col>
      <xdr:colOff>2110994</xdr:colOff>
      <xdr:row>3</xdr:row>
      <xdr:rowOff>167640</xdr:rowOff>
    </xdr:to>
    <xdr:pic>
      <xdr:nvPicPr>
        <xdr:cNvPr id="2" name="Image 1">
          <a:extLst>
            <a:ext uri="{FF2B5EF4-FFF2-40B4-BE49-F238E27FC236}">
              <a16:creationId xmlns:a16="http://schemas.microsoft.com/office/drawing/2014/main" id="{9FC3D953-94C7-4BD5-9FC0-C8F092F9936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61925"/>
          <a:ext cx="2720594" cy="577215"/>
        </a:xfrm>
        <a:prstGeom prst="rect">
          <a:avLst/>
        </a:prstGeom>
      </xdr:spPr>
    </xdr:pic>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95"/>
  <sheetViews>
    <sheetView showZeros="0" tabSelected="1" view="pageBreakPreview" zoomScaleNormal="100" zoomScaleSheetLayoutView="100" workbookViewId="0">
      <pane ySplit="9" topLeftCell="A10" activePane="bottomLeft" state="frozen"/>
      <selection pane="bottomLeft" sqref="A1:F2"/>
    </sheetView>
  </sheetViews>
  <sheetFormatPr baseColWidth="10" defaultColWidth="10" defaultRowHeight="10.5"/>
  <cols>
    <col min="1" max="1" width="9.6640625" bestFit="1" customWidth="1"/>
    <col min="2" max="2" width="170.83203125" customWidth="1"/>
    <col min="3" max="3" width="3.6640625" bestFit="1" customWidth="1"/>
    <col min="4" max="4" width="14.5" bestFit="1" customWidth="1"/>
    <col min="5" max="5" width="14" bestFit="1" customWidth="1"/>
    <col min="6" max="6" width="14.33203125" bestFit="1" customWidth="1"/>
  </cols>
  <sheetData>
    <row r="1" spans="1:6">
      <c r="A1" s="215" t="s">
        <v>0</v>
      </c>
      <c r="B1" s="216"/>
      <c r="C1" s="216"/>
      <c r="D1" s="216"/>
      <c r="E1" s="216"/>
      <c r="F1" s="217"/>
    </row>
    <row r="2" spans="1:6">
      <c r="A2" s="218"/>
      <c r="B2" s="219"/>
      <c r="C2" s="219"/>
      <c r="D2" s="219"/>
      <c r="E2" s="219"/>
      <c r="F2" s="220"/>
    </row>
    <row r="3" spans="1:6">
      <c r="A3" s="221" t="s">
        <v>1</v>
      </c>
      <c r="B3" s="222"/>
      <c r="C3" s="222"/>
      <c r="D3" s="222"/>
      <c r="E3" s="222"/>
      <c r="F3" s="223"/>
    </row>
    <row r="4" spans="1:6" ht="69.75" customHeight="1" thickBot="1">
      <c r="A4" s="221" t="s">
        <v>1</v>
      </c>
      <c r="B4" s="222"/>
      <c r="C4" s="222"/>
      <c r="D4" s="222"/>
      <c r="E4" s="222"/>
      <c r="F4" s="223"/>
    </row>
    <row r="5" spans="1:6" ht="15.75" thickBot="1">
      <c r="A5" s="224" t="s">
        <v>2</v>
      </c>
      <c r="B5" s="225"/>
      <c r="C5" s="225"/>
      <c r="D5" s="225"/>
      <c r="E5" s="225"/>
      <c r="F5" s="226"/>
    </row>
    <row r="6" spans="1:6">
      <c r="A6" s="1"/>
      <c r="B6" s="1"/>
    </row>
    <row r="7" spans="1:6" ht="16.5" thickBot="1">
      <c r="A7" s="2"/>
      <c r="B7" s="2"/>
      <c r="C7" s="227"/>
      <c r="D7" s="228"/>
      <c r="E7" s="228"/>
      <c r="F7" s="228"/>
    </row>
    <row r="8" spans="1:6" ht="12.75">
      <c r="A8" s="3" t="s">
        <v>3</v>
      </c>
      <c r="B8" s="4" t="s">
        <v>4</v>
      </c>
      <c r="C8" s="4" t="s">
        <v>5</v>
      </c>
      <c r="D8" s="4" t="s">
        <v>6</v>
      </c>
      <c r="E8" s="4" t="s">
        <v>7</v>
      </c>
      <c r="F8" s="5" t="s">
        <v>8</v>
      </c>
    </row>
    <row r="9" spans="1:6" ht="23.25">
      <c r="A9" s="6" t="s">
        <v>9</v>
      </c>
      <c r="B9" s="7" t="s">
        <v>10</v>
      </c>
      <c r="C9" s="8"/>
      <c r="D9" s="9"/>
      <c r="E9" s="9"/>
      <c r="F9" s="10"/>
    </row>
    <row r="10" spans="1:6" ht="18">
      <c r="A10" s="11" t="s">
        <v>11</v>
      </c>
      <c r="B10" s="12" t="s">
        <v>12</v>
      </c>
      <c r="C10" s="8"/>
      <c r="D10" s="9"/>
      <c r="E10" s="9"/>
      <c r="F10" s="10"/>
    </row>
    <row r="11" spans="1:6" ht="15.75">
      <c r="A11" s="11" t="s">
        <v>13</v>
      </c>
      <c r="B11" s="13" t="s">
        <v>14</v>
      </c>
      <c r="C11" s="8"/>
      <c r="D11" s="9"/>
      <c r="E11" s="9"/>
      <c r="F11" s="10"/>
    </row>
    <row r="12" spans="1:6" ht="15.75">
      <c r="A12" s="11" t="s">
        <v>15</v>
      </c>
      <c r="B12" s="14" t="s">
        <v>16</v>
      </c>
      <c r="C12" s="15"/>
      <c r="D12" s="16">
        <v>0</v>
      </c>
      <c r="E12" s="17">
        <v>0</v>
      </c>
      <c r="F12" s="19">
        <f>IF(ISNUMBER(#REF!),IF(ISNUMBER(#REF!),ROUND(#REF!*#REF!,2),ROUND(#REF!*$D12,2)),IF(ISNUMBER(#REF!),ROUND($E12*#REF!,2),ROUND($E12*$D12,2)))</f>
        <v>0</v>
      </c>
    </row>
    <row r="13" spans="1:6" ht="15.75">
      <c r="A13" s="20" t="s">
        <v>17</v>
      </c>
      <c r="B13" s="21" t="s">
        <v>18</v>
      </c>
      <c r="C13" s="22"/>
      <c r="D13" s="22"/>
      <c r="E13" s="22"/>
      <c r="F13" s="23"/>
    </row>
    <row r="14" spans="1:6" ht="15.75">
      <c r="A14" s="20"/>
      <c r="B14" s="21" t="s">
        <v>19</v>
      </c>
      <c r="C14" s="22"/>
      <c r="D14" s="22"/>
      <c r="E14" s="22"/>
      <c r="F14" s="23"/>
    </row>
    <row r="15" spans="1:6" ht="15.75">
      <c r="A15" s="20"/>
      <c r="B15" s="21" t="s">
        <v>20</v>
      </c>
      <c r="C15" s="22"/>
      <c r="D15" s="22"/>
      <c r="E15" s="22"/>
      <c r="F15" s="23"/>
    </row>
    <row r="16" spans="1:6" ht="15.75">
      <c r="A16" s="20"/>
      <c r="B16" s="21" t="s">
        <v>21</v>
      </c>
      <c r="C16" s="22"/>
      <c r="D16" s="22"/>
      <c r="E16" s="22"/>
      <c r="F16" s="23"/>
    </row>
    <row r="17" spans="1:6" ht="15.75">
      <c r="A17" s="20"/>
      <c r="B17" s="21" t="s">
        <v>22</v>
      </c>
      <c r="C17" s="22"/>
      <c r="D17" s="22"/>
      <c r="E17" s="22"/>
      <c r="F17" s="23"/>
    </row>
    <row r="18" spans="1:6" ht="15.75">
      <c r="A18" s="20"/>
      <c r="B18" s="21" t="s">
        <v>23</v>
      </c>
      <c r="C18" s="22"/>
      <c r="D18" s="22"/>
      <c r="E18" s="22"/>
      <c r="F18" s="23"/>
    </row>
    <row r="19" spans="1:6" ht="31.5">
      <c r="A19" s="20"/>
      <c r="B19" s="21" t="s">
        <v>24</v>
      </c>
      <c r="C19" s="22"/>
      <c r="D19" s="22"/>
      <c r="E19" s="22"/>
      <c r="F19" s="23"/>
    </row>
    <row r="20" spans="1:6" ht="15.75">
      <c r="A20" s="20"/>
      <c r="B20" s="21" t="s">
        <v>25</v>
      </c>
      <c r="C20" s="22"/>
      <c r="D20" s="22"/>
      <c r="E20" s="22"/>
      <c r="F20" s="23"/>
    </row>
    <row r="21" spans="1:6" ht="31.5">
      <c r="A21" s="20"/>
      <c r="B21" s="21" t="s">
        <v>26</v>
      </c>
      <c r="C21" s="22"/>
      <c r="D21" s="22"/>
      <c r="E21" s="22"/>
      <c r="F21" s="23"/>
    </row>
    <row r="22" spans="1:6" ht="15.75">
      <c r="A22" s="20"/>
      <c r="B22" s="21" t="s">
        <v>27</v>
      </c>
      <c r="C22" s="22"/>
      <c r="D22" s="22"/>
      <c r="E22" s="22"/>
      <c r="F22" s="23"/>
    </row>
    <row r="23" spans="1:6" ht="31.5">
      <c r="A23" s="20"/>
      <c r="B23" s="21" t="s">
        <v>28</v>
      </c>
      <c r="C23" s="22"/>
      <c r="D23" s="22"/>
      <c r="E23" s="22"/>
      <c r="F23" s="23"/>
    </row>
    <row r="24" spans="1:6" ht="31.5">
      <c r="A24" s="20"/>
      <c r="B24" s="21" t="s">
        <v>29</v>
      </c>
      <c r="C24" s="22"/>
      <c r="D24" s="22"/>
      <c r="E24" s="22"/>
      <c r="F24" s="23"/>
    </row>
    <row r="25" spans="1:6" ht="31.5">
      <c r="A25" s="20"/>
      <c r="B25" s="21" t="s">
        <v>30</v>
      </c>
      <c r="C25" s="22"/>
      <c r="D25" s="22"/>
      <c r="E25" s="22"/>
      <c r="F25" s="23"/>
    </row>
    <row r="26" spans="1:6" ht="15.75">
      <c r="A26" s="20"/>
      <c r="B26" s="21" t="s">
        <v>31</v>
      </c>
      <c r="C26" s="22"/>
      <c r="D26" s="22"/>
      <c r="E26" s="22"/>
      <c r="F26" s="23"/>
    </row>
    <row r="27" spans="1:6" ht="15.75">
      <c r="A27" s="20"/>
      <c r="B27" s="21" t="s">
        <v>32</v>
      </c>
      <c r="C27" s="22"/>
      <c r="D27" s="22"/>
      <c r="E27" s="22"/>
      <c r="F27" s="23"/>
    </row>
    <row r="28" spans="1:6" ht="15.75">
      <c r="A28" s="20"/>
      <c r="B28" s="21" t="s">
        <v>33</v>
      </c>
      <c r="C28" s="22"/>
      <c r="D28" s="22"/>
      <c r="E28" s="22"/>
      <c r="F28" s="23"/>
    </row>
    <row r="29" spans="1:6" ht="15.75">
      <c r="A29" s="20"/>
      <c r="B29" s="21" t="s">
        <v>34</v>
      </c>
      <c r="C29" s="22"/>
      <c r="D29" s="22"/>
      <c r="E29" s="22"/>
      <c r="F29" s="23"/>
    </row>
    <row r="30" spans="1:6" ht="15.75">
      <c r="A30" s="20"/>
      <c r="B30" s="21" t="s">
        <v>35</v>
      </c>
      <c r="C30" s="22"/>
      <c r="D30" s="22"/>
      <c r="E30" s="22"/>
      <c r="F30" s="23"/>
    </row>
    <row r="31" spans="1:6" ht="15.75">
      <c r="A31" s="20"/>
      <c r="B31" s="21" t="s">
        <v>36</v>
      </c>
      <c r="C31" s="22"/>
      <c r="D31" s="22"/>
      <c r="E31" s="22"/>
      <c r="F31" s="23"/>
    </row>
    <row r="32" spans="1:6" ht="15.75">
      <c r="A32" s="20"/>
      <c r="B32" s="21" t="s">
        <v>37</v>
      </c>
      <c r="C32" s="22"/>
      <c r="D32" s="22"/>
      <c r="E32" s="22"/>
      <c r="F32" s="23"/>
    </row>
    <row r="33" spans="1:6" ht="15.75">
      <c r="A33" s="20"/>
      <c r="B33" s="21" t="s">
        <v>38</v>
      </c>
      <c r="C33" s="22"/>
      <c r="D33" s="22"/>
      <c r="E33" s="22"/>
      <c r="F33" s="23"/>
    </row>
    <row r="34" spans="1:6" ht="15.75">
      <c r="A34" s="20"/>
      <c r="B34" s="21" t="s">
        <v>39</v>
      </c>
      <c r="C34" s="22"/>
      <c r="D34" s="22"/>
      <c r="E34" s="22"/>
      <c r="F34" s="23"/>
    </row>
    <row r="35" spans="1:6" ht="47.25">
      <c r="A35" s="20"/>
      <c r="B35" s="21" t="s">
        <v>40</v>
      </c>
      <c r="C35" s="22"/>
      <c r="D35" s="22"/>
      <c r="E35" s="22"/>
      <c r="F35" s="23"/>
    </row>
    <row r="36" spans="1:6" ht="31.5">
      <c r="A36" s="20"/>
      <c r="B36" s="21" t="s">
        <v>41</v>
      </c>
      <c r="C36" s="22"/>
      <c r="D36" s="22"/>
      <c r="E36" s="22"/>
      <c r="F36" s="23"/>
    </row>
    <row r="37" spans="1:6" ht="31.5">
      <c r="A37" s="20"/>
      <c r="B37" s="21" t="s">
        <v>42</v>
      </c>
      <c r="C37" s="22"/>
      <c r="D37" s="22"/>
      <c r="E37" s="22"/>
      <c r="F37" s="23"/>
    </row>
    <row r="38" spans="1:6" ht="47.25">
      <c r="A38" s="20"/>
      <c r="B38" s="21" t="s">
        <v>43</v>
      </c>
      <c r="C38" s="22"/>
      <c r="D38" s="22"/>
      <c r="E38" s="22"/>
      <c r="F38" s="23"/>
    </row>
    <row r="39" spans="1:6" ht="15.75">
      <c r="A39" s="20"/>
      <c r="B39" s="21" t="s">
        <v>44</v>
      </c>
      <c r="C39" s="22"/>
      <c r="D39" s="22"/>
      <c r="E39" s="22"/>
      <c r="F39" s="23"/>
    </row>
    <row r="40" spans="1:6" ht="31.5">
      <c r="A40" s="20"/>
      <c r="B40" s="21" t="s">
        <v>45</v>
      </c>
      <c r="C40" s="22"/>
      <c r="D40" s="22"/>
      <c r="E40" s="22"/>
      <c r="F40" s="23"/>
    </row>
    <row r="41" spans="1:6" ht="31.5">
      <c r="A41" s="20"/>
      <c r="B41" s="21" t="s">
        <v>46</v>
      </c>
      <c r="C41" s="22"/>
      <c r="D41" s="22"/>
      <c r="E41" s="22"/>
      <c r="F41" s="23"/>
    </row>
    <row r="42" spans="1:6" ht="15.75">
      <c r="A42" s="20"/>
      <c r="B42" s="21" t="s">
        <v>47</v>
      </c>
      <c r="C42" s="22"/>
      <c r="D42" s="22"/>
      <c r="E42" s="22"/>
      <c r="F42" s="23"/>
    </row>
    <row r="43" spans="1:6" ht="47.25">
      <c r="A43" s="20"/>
      <c r="B43" s="21" t="s">
        <v>48</v>
      </c>
      <c r="C43" s="22"/>
      <c r="D43" s="22"/>
      <c r="E43" s="22"/>
      <c r="F43" s="23"/>
    </row>
    <row r="44" spans="1:6" ht="47.25">
      <c r="A44" s="20"/>
      <c r="B44" s="21" t="s">
        <v>49</v>
      </c>
      <c r="C44" s="22"/>
      <c r="D44" s="22"/>
      <c r="E44" s="22"/>
      <c r="F44" s="23"/>
    </row>
    <row r="45" spans="1:6" ht="31.5">
      <c r="A45" s="20"/>
      <c r="B45" s="21" t="s">
        <v>50</v>
      </c>
      <c r="C45" s="22"/>
      <c r="D45" s="22"/>
      <c r="E45" s="22"/>
      <c r="F45" s="23"/>
    </row>
    <row r="46" spans="1:6" ht="15.75">
      <c r="A46" s="20"/>
      <c r="B46" s="21" t="s">
        <v>51</v>
      </c>
      <c r="C46" s="22"/>
      <c r="D46" s="22"/>
      <c r="E46" s="22"/>
      <c r="F46" s="23"/>
    </row>
    <row r="47" spans="1:6" ht="47.25">
      <c r="A47" s="20"/>
      <c r="B47" s="21" t="s">
        <v>52</v>
      </c>
      <c r="C47" s="22"/>
      <c r="D47" s="22"/>
      <c r="E47" s="22"/>
      <c r="F47" s="23"/>
    </row>
    <row r="48" spans="1:6" ht="63">
      <c r="A48" s="20"/>
      <c r="B48" s="21" t="s">
        <v>53</v>
      </c>
      <c r="C48" s="22"/>
      <c r="D48" s="22"/>
      <c r="E48" s="22"/>
      <c r="F48" s="23"/>
    </row>
    <row r="49" spans="1:6" ht="47.25">
      <c r="A49" s="20"/>
      <c r="B49" s="21" t="s">
        <v>54</v>
      </c>
      <c r="C49" s="22"/>
      <c r="D49" s="22"/>
      <c r="E49" s="22"/>
      <c r="F49" s="23"/>
    </row>
    <row r="50" spans="1:6" ht="31.5">
      <c r="A50" s="20"/>
      <c r="B50" s="21" t="s">
        <v>55</v>
      </c>
      <c r="C50" s="22"/>
      <c r="D50" s="22"/>
      <c r="E50" s="22"/>
      <c r="F50" s="23"/>
    </row>
    <row r="51" spans="1:6" ht="47.25">
      <c r="A51" s="20"/>
      <c r="B51" s="21" t="s">
        <v>56</v>
      </c>
      <c r="C51" s="22"/>
      <c r="D51" s="22"/>
      <c r="E51" s="22"/>
      <c r="F51" s="23"/>
    </row>
    <row r="52" spans="1:6" ht="31.5">
      <c r="A52" s="20"/>
      <c r="B52" s="21" t="s">
        <v>57</v>
      </c>
      <c r="C52" s="22"/>
      <c r="D52" s="22"/>
      <c r="E52" s="22"/>
      <c r="F52" s="23"/>
    </row>
    <row r="53" spans="1:6" ht="31.5">
      <c r="A53" s="20"/>
      <c r="B53" s="21" t="s">
        <v>58</v>
      </c>
      <c r="C53" s="22"/>
      <c r="D53" s="22"/>
      <c r="E53" s="22"/>
      <c r="F53" s="23"/>
    </row>
    <row r="54" spans="1:6" ht="31.5">
      <c r="A54" s="20"/>
      <c r="B54" s="21" t="s">
        <v>59</v>
      </c>
      <c r="C54" s="22"/>
      <c r="D54" s="22"/>
      <c r="E54" s="22"/>
      <c r="F54" s="23"/>
    </row>
    <row r="55" spans="1:6" ht="31.5">
      <c r="A55" s="20"/>
      <c r="B55" s="21" t="s">
        <v>60</v>
      </c>
      <c r="C55" s="22"/>
      <c r="D55" s="22"/>
      <c r="E55" s="22"/>
      <c r="F55" s="23"/>
    </row>
    <row r="56" spans="1:6" ht="31.5">
      <c r="A56" s="20"/>
      <c r="B56" s="21" t="s">
        <v>61</v>
      </c>
      <c r="C56" s="22"/>
      <c r="D56" s="22"/>
      <c r="E56" s="22"/>
      <c r="F56" s="23"/>
    </row>
    <row r="57" spans="1:6" ht="31.5">
      <c r="A57" s="20"/>
      <c r="B57" s="21" t="s">
        <v>62</v>
      </c>
      <c r="C57" s="22"/>
      <c r="D57" s="22"/>
      <c r="E57" s="22"/>
      <c r="F57" s="23"/>
    </row>
    <row r="58" spans="1:6" ht="31.5">
      <c r="A58" s="20"/>
      <c r="B58" s="21" t="s">
        <v>63</v>
      </c>
      <c r="C58" s="22"/>
      <c r="D58" s="22"/>
      <c r="E58" s="22"/>
      <c r="F58" s="23"/>
    </row>
    <row r="59" spans="1:6" ht="15.75">
      <c r="A59" s="11" t="s">
        <v>64</v>
      </c>
      <c r="B59" s="24" t="s">
        <v>65</v>
      </c>
      <c r="C59" s="15" t="s">
        <v>66</v>
      </c>
      <c r="D59" s="25">
        <v>1</v>
      </c>
      <c r="E59" s="17"/>
      <c r="F59" s="19">
        <f>IF(ISNUMBER(#REF!),IF(ISNUMBER(#REF!),ROUND(#REF!*#REF!,2),ROUND(#REF!*$D59,2)),IF(ISNUMBER(#REF!),ROUND($E59*#REF!,2),ROUND($E59*$D59,2)))</f>
        <v>0</v>
      </c>
    </row>
    <row r="60" spans="1:6" ht="15.75">
      <c r="A60" s="11" t="s">
        <v>67</v>
      </c>
      <c r="B60" s="24" t="s">
        <v>68</v>
      </c>
      <c r="C60" s="15" t="s">
        <v>66</v>
      </c>
      <c r="D60" s="25">
        <v>1</v>
      </c>
      <c r="E60" s="17"/>
      <c r="F60" s="19">
        <f>IF(ISNUMBER(#REF!),IF(ISNUMBER(#REF!),ROUND(#REF!*#REF!,2),ROUND(#REF!*$D60,2)),IF(ISNUMBER(#REF!),ROUND($E60*#REF!,2),ROUND($E60*$D60,2)))</f>
        <v>0</v>
      </c>
    </row>
    <row r="61" spans="1:6" ht="15.75">
      <c r="A61" s="11" t="s">
        <v>69</v>
      </c>
      <c r="B61" s="24" t="s">
        <v>70</v>
      </c>
      <c r="C61" s="15" t="s">
        <v>66</v>
      </c>
      <c r="D61" s="25">
        <v>1</v>
      </c>
      <c r="E61" s="17"/>
      <c r="F61" s="19">
        <f>IF(ISNUMBER(#REF!),IF(ISNUMBER(#REF!),ROUND(#REF!*#REF!,2),ROUND(#REF!*$D61,2)),IF(ISNUMBER(#REF!),ROUND($E61*#REF!,2),ROUND($E61*$D61,2)))</f>
        <v>0</v>
      </c>
    </row>
    <row r="62" spans="1:6" ht="15.75">
      <c r="A62" s="11" t="s">
        <v>71</v>
      </c>
      <c r="B62" s="24" t="s">
        <v>72</v>
      </c>
      <c r="C62" s="15" t="s">
        <v>66</v>
      </c>
      <c r="D62" s="25">
        <v>1</v>
      </c>
      <c r="E62" s="17"/>
      <c r="F62" s="19">
        <f>IF(ISNUMBER(#REF!),IF(ISNUMBER(#REF!),ROUND(#REF!*#REF!,2),ROUND(#REF!*$D62,2)),IF(ISNUMBER(#REF!),ROUND($E62*#REF!,2),ROUND($E62*$D62,2)))</f>
        <v>0</v>
      </c>
    </row>
    <row r="63" spans="1:6" ht="15.75">
      <c r="A63" s="11" t="s">
        <v>73</v>
      </c>
      <c r="B63" s="24" t="s">
        <v>74</v>
      </c>
      <c r="C63" s="15" t="s">
        <v>66</v>
      </c>
      <c r="D63" s="25">
        <v>1</v>
      </c>
      <c r="E63" s="17"/>
      <c r="F63" s="19">
        <f>IF(ISNUMBER(#REF!),IF(ISNUMBER(#REF!),ROUND(#REF!*#REF!,2),ROUND(#REF!*$D63,2)),IF(ISNUMBER(#REF!),ROUND($E63*#REF!,2),ROUND($E63*$D63,2)))</f>
        <v>0</v>
      </c>
    </row>
    <row r="64" spans="1:6" ht="15.75">
      <c r="A64" s="11" t="s">
        <v>75</v>
      </c>
      <c r="B64" s="24" t="s">
        <v>76</v>
      </c>
      <c r="C64" s="15" t="s">
        <v>66</v>
      </c>
      <c r="D64" s="25">
        <v>1</v>
      </c>
      <c r="E64" s="17"/>
      <c r="F64" s="19">
        <f>IF(ISNUMBER(#REF!),IF(ISNUMBER(#REF!),ROUND(#REF!*#REF!,2),ROUND(#REF!*$D64,2)),IF(ISNUMBER(#REF!),ROUND($E64*#REF!,2),ROUND($E64*$D64,2)))</f>
        <v>0</v>
      </c>
    </row>
    <row r="65" spans="1:6" ht="15.75">
      <c r="A65" s="11" t="s">
        <v>77</v>
      </c>
      <c r="B65" s="14" t="s">
        <v>78</v>
      </c>
      <c r="C65" s="15" t="s">
        <v>66</v>
      </c>
      <c r="D65" s="25">
        <v>1</v>
      </c>
      <c r="E65" s="17"/>
      <c r="F65" s="19">
        <f>IF(ISNUMBER(#REF!),IF(ISNUMBER(#REF!),ROUND(#REF!*#REF!,2),ROUND(#REF!*$D65,2)),IF(ISNUMBER(#REF!),ROUND($E65*#REF!,2),ROUND($E65*$D65,2)))</f>
        <v>0</v>
      </c>
    </row>
    <row r="66" spans="1:6" ht="15.75">
      <c r="A66" s="20" t="s">
        <v>17</v>
      </c>
      <c r="B66" s="21" t="s">
        <v>79</v>
      </c>
      <c r="C66" s="22"/>
      <c r="D66" s="22"/>
      <c r="E66" s="22"/>
      <c r="F66" s="23"/>
    </row>
    <row r="67" spans="1:6" ht="15.75">
      <c r="A67" s="11" t="s">
        <v>80</v>
      </c>
      <c r="B67" s="14" t="s">
        <v>81</v>
      </c>
      <c r="C67" s="15" t="s">
        <v>66</v>
      </c>
      <c r="D67" s="25">
        <v>1</v>
      </c>
      <c r="E67" s="17"/>
      <c r="F67" s="19">
        <f>IF(ISNUMBER(#REF!),IF(ISNUMBER(#REF!),ROUND(#REF!*#REF!,2),ROUND(#REF!*$D67,2)),IF(ISNUMBER(#REF!),ROUND($E67*#REF!,2),ROUND($E67*$D67,2)))</f>
        <v>0</v>
      </c>
    </row>
    <row r="68" spans="1:6" ht="15.75">
      <c r="A68" s="20" t="s">
        <v>17</v>
      </c>
      <c r="B68" s="21" t="s">
        <v>82</v>
      </c>
      <c r="C68" s="22"/>
      <c r="D68" s="22"/>
      <c r="E68" s="22"/>
      <c r="F68" s="23"/>
    </row>
    <row r="69" spans="1:6" ht="15.75">
      <c r="A69" s="11" t="s">
        <v>83</v>
      </c>
      <c r="B69" s="14" t="s">
        <v>84</v>
      </c>
      <c r="C69" s="15" t="s">
        <v>66</v>
      </c>
      <c r="D69" s="25">
        <v>1</v>
      </c>
      <c r="E69" s="17"/>
      <c r="F69" s="19">
        <f>IF(ISNUMBER(#REF!),IF(ISNUMBER(#REF!),ROUND(#REF!*#REF!,2),ROUND(#REF!*$D69,2)),IF(ISNUMBER(#REF!),ROUND($E69*#REF!,2),ROUND($E69*$D69,2)))</f>
        <v>0</v>
      </c>
    </row>
    <row r="70" spans="1:6" ht="15.75">
      <c r="A70" s="20" t="s">
        <v>17</v>
      </c>
      <c r="B70" s="21" t="s">
        <v>85</v>
      </c>
      <c r="C70" s="22"/>
      <c r="D70" s="22"/>
      <c r="E70" s="22"/>
      <c r="F70" s="23"/>
    </row>
    <row r="71" spans="1:6" ht="15.75">
      <c r="A71" s="11" t="s">
        <v>86</v>
      </c>
      <c r="B71" s="14" t="s">
        <v>87</v>
      </c>
      <c r="C71" s="15" t="s">
        <v>66</v>
      </c>
      <c r="D71" s="25">
        <v>1</v>
      </c>
      <c r="E71" s="17"/>
      <c r="F71" s="19">
        <f>IF(ISNUMBER(#REF!),IF(ISNUMBER(#REF!),ROUND(#REF!*#REF!,2),ROUND(#REF!*$D71,2)),IF(ISNUMBER(#REF!),ROUND($E71*#REF!,2),ROUND($E71*$D71,2)))</f>
        <v>0</v>
      </c>
    </row>
    <row r="72" spans="1:6" ht="15.75">
      <c r="A72" s="20" t="s">
        <v>17</v>
      </c>
      <c r="B72" s="21" t="s">
        <v>88</v>
      </c>
      <c r="C72" s="22"/>
      <c r="D72" s="22"/>
      <c r="E72" s="22"/>
      <c r="F72" s="23"/>
    </row>
    <row r="73" spans="1:6" ht="15.75" customHeight="1">
      <c r="A73" s="213" t="s">
        <v>89</v>
      </c>
      <c r="B73" s="214"/>
      <c r="C73" s="26"/>
      <c r="D73" s="27"/>
      <c r="E73" s="26"/>
      <c r="F73" s="28">
        <f>F$12+SUM(F$59:F$65)+F$67+F$69+F$71</f>
        <v>0</v>
      </c>
    </row>
    <row r="74" spans="1:6" ht="15.75">
      <c r="A74" s="11" t="s">
        <v>90</v>
      </c>
      <c r="B74" s="13" t="s">
        <v>91</v>
      </c>
      <c r="C74" s="8"/>
      <c r="D74" s="9"/>
      <c r="E74" s="9"/>
      <c r="F74" s="10"/>
    </row>
    <row r="75" spans="1:6" ht="15.75">
      <c r="A75" s="11" t="s">
        <v>92</v>
      </c>
      <c r="B75" s="14" t="s">
        <v>93</v>
      </c>
      <c r="C75" s="15" t="s">
        <v>66</v>
      </c>
      <c r="D75" s="25">
        <v>1</v>
      </c>
      <c r="E75" s="17"/>
      <c r="F75" s="19">
        <f>IF(ISNUMBER(#REF!),IF(ISNUMBER(#REF!),ROUND(#REF!*#REF!,2),ROUND(#REF!*$D75,2)),IF(ISNUMBER(#REF!),ROUND($E75*#REF!,2),ROUND($E75*$D75,2)))</f>
        <v>0</v>
      </c>
    </row>
    <row r="76" spans="1:6" ht="31.5">
      <c r="A76" s="20" t="s">
        <v>17</v>
      </c>
      <c r="B76" s="21" t="s">
        <v>94</v>
      </c>
      <c r="C76" s="22"/>
      <c r="D76" s="22"/>
      <c r="E76" s="22"/>
      <c r="F76" s="23"/>
    </row>
    <row r="77" spans="1:6" ht="15.75">
      <c r="A77" s="20"/>
      <c r="B77" s="21" t="s">
        <v>95</v>
      </c>
      <c r="C77" s="22"/>
      <c r="D77" s="22"/>
      <c r="E77" s="22"/>
      <c r="F77" s="23"/>
    </row>
    <row r="78" spans="1:6" ht="15.75">
      <c r="A78" s="20"/>
      <c r="B78" s="21" t="s">
        <v>96</v>
      </c>
      <c r="C78" s="22"/>
      <c r="D78" s="22"/>
      <c r="E78" s="22"/>
      <c r="F78" s="23"/>
    </row>
    <row r="79" spans="1:6" ht="15.75">
      <c r="A79" s="20"/>
      <c r="B79" s="21" t="s">
        <v>97</v>
      </c>
      <c r="C79" s="22"/>
      <c r="D79" s="22"/>
      <c r="E79" s="22"/>
      <c r="F79" s="23"/>
    </row>
    <row r="80" spans="1:6" ht="15.75">
      <c r="A80" s="20"/>
      <c r="B80" s="21" t="s">
        <v>98</v>
      </c>
      <c r="C80" s="22"/>
      <c r="D80" s="22"/>
      <c r="E80" s="22"/>
      <c r="F80" s="23"/>
    </row>
    <row r="81" spans="1:6" ht="15.75">
      <c r="A81" s="20"/>
      <c r="B81" s="21" t="s">
        <v>99</v>
      </c>
      <c r="C81" s="22"/>
      <c r="D81" s="22"/>
      <c r="E81" s="22"/>
      <c r="F81" s="23"/>
    </row>
    <row r="82" spans="1:6" ht="15.75">
      <c r="A82" s="20"/>
      <c r="B82" s="21" t="s">
        <v>100</v>
      </c>
      <c r="C82" s="22"/>
      <c r="D82" s="22"/>
      <c r="E82" s="22"/>
      <c r="F82" s="23"/>
    </row>
    <row r="83" spans="1:6" ht="15.75">
      <c r="A83" s="20"/>
      <c r="B83" s="21" t="s">
        <v>101</v>
      </c>
      <c r="C83" s="22"/>
      <c r="D83" s="22"/>
      <c r="E83" s="22"/>
      <c r="F83" s="23"/>
    </row>
    <row r="84" spans="1:6" ht="15.75">
      <c r="A84" s="20"/>
      <c r="B84" s="21" t="s">
        <v>102</v>
      </c>
      <c r="C84" s="22"/>
      <c r="D84" s="22"/>
      <c r="E84" s="22"/>
      <c r="F84" s="23"/>
    </row>
    <row r="85" spans="1:6" ht="15.75">
      <c r="A85" s="20"/>
      <c r="B85" s="21" t="s">
        <v>103</v>
      </c>
      <c r="C85" s="22"/>
      <c r="D85" s="22"/>
      <c r="E85" s="22"/>
      <c r="F85" s="23"/>
    </row>
    <row r="86" spans="1:6" ht="15.75">
      <c r="A86" s="20"/>
      <c r="B86" s="21" t="s">
        <v>104</v>
      </c>
      <c r="C86" s="22"/>
      <c r="D86" s="22"/>
      <c r="E86" s="22"/>
      <c r="F86" s="23"/>
    </row>
    <row r="87" spans="1:6" ht="15.75">
      <c r="A87" s="20"/>
      <c r="B87" s="21" t="s">
        <v>105</v>
      </c>
      <c r="C87" s="22"/>
      <c r="D87" s="22"/>
      <c r="E87" s="22"/>
      <c r="F87" s="23"/>
    </row>
    <row r="88" spans="1:6" ht="15.75">
      <c r="A88" s="20"/>
      <c r="B88" s="21" t="s">
        <v>106</v>
      </c>
      <c r="C88" s="22"/>
      <c r="D88" s="22"/>
      <c r="E88" s="22"/>
      <c r="F88" s="23"/>
    </row>
    <row r="89" spans="1:6" ht="15.75">
      <c r="A89" s="20"/>
      <c r="B89" s="21" t="s">
        <v>107</v>
      </c>
      <c r="C89" s="22"/>
      <c r="D89" s="22"/>
      <c r="E89" s="22"/>
      <c r="F89" s="23"/>
    </row>
    <row r="90" spans="1:6" ht="15.75">
      <c r="A90" s="20"/>
      <c r="B90" s="21" t="s">
        <v>108</v>
      </c>
      <c r="C90" s="22"/>
      <c r="D90" s="22"/>
      <c r="E90" s="22"/>
      <c r="F90" s="23"/>
    </row>
    <row r="91" spans="1:6" ht="15.75">
      <c r="A91" s="20"/>
      <c r="B91" s="21" t="s">
        <v>109</v>
      </c>
      <c r="C91" s="22"/>
      <c r="D91" s="22"/>
      <c r="E91" s="22"/>
      <c r="F91" s="23"/>
    </row>
    <row r="92" spans="1:6" ht="47.25">
      <c r="A92" s="20"/>
      <c r="B92" s="21" t="s">
        <v>110</v>
      </c>
      <c r="C92" s="22"/>
      <c r="D92" s="22"/>
      <c r="E92" s="22"/>
      <c r="F92" s="23"/>
    </row>
    <row r="93" spans="1:6" ht="15.75">
      <c r="A93" s="11" t="s">
        <v>111</v>
      </c>
      <c r="B93" s="14" t="s">
        <v>112</v>
      </c>
      <c r="C93" s="15" t="s">
        <v>113</v>
      </c>
      <c r="D93" s="29">
        <v>2290</v>
      </c>
      <c r="E93" s="17"/>
      <c r="F93" s="19">
        <f>IF(ISNUMBER(#REF!),IF(ISNUMBER(#REF!),ROUND(#REF!*#REF!,2),ROUND(#REF!*$D93,2)),IF(ISNUMBER(#REF!),ROUND($E93*#REF!,2),ROUND($E93*$D93,2)))</f>
        <v>0</v>
      </c>
    </row>
    <row r="94" spans="1:6" ht="47.25">
      <c r="A94" s="20" t="s">
        <v>17</v>
      </c>
      <c r="B94" s="21" t="s">
        <v>114</v>
      </c>
      <c r="C94" s="22"/>
      <c r="D94" s="22"/>
      <c r="E94" s="22"/>
      <c r="F94" s="23"/>
    </row>
    <row r="95" spans="1:6" ht="15.75">
      <c r="A95" s="20"/>
      <c r="B95" s="21" t="s">
        <v>115</v>
      </c>
      <c r="C95" s="22"/>
      <c r="D95" s="22"/>
      <c r="E95" s="22"/>
      <c r="F95" s="23"/>
    </row>
    <row r="96" spans="1:6" ht="15.75">
      <c r="A96" s="11" t="s">
        <v>116</v>
      </c>
      <c r="B96" s="14" t="s">
        <v>117</v>
      </c>
      <c r="C96" s="15" t="s">
        <v>113</v>
      </c>
      <c r="D96" s="29">
        <v>1070</v>
      </c>
      <c r="E96" s="17"/>
      <c r="F96" s="19">
        <f>IF(ISNUMBER(#REF!),IF(ISNUMBER(#REF!),ROUND(#REF!*#REF!,2),ROUND(#REF!*$D96,2)),IF(ISNUMBER(#REF!),ROUND($E96*#REF!,2),ROUND($E96*$D96,2)))</f>
        <v>0</v>
      </c>
    </row>
    <row r="97" spans="1:6" ht="47.25">
      <c r="A97" s="20" t="s">
        <v>17</v>
      </c>
      <c r="B97" s="21" t="s">
        <v>118</v>
      </c>
      <c r="C97" s="22"/>
      <c r="D97" s="22"/>
      <c r="E97" s="22"/>
      <c r="F97" s="23"/>
    </row>
    <row r="98" spans="1:6" ht="15.75">
      <c r="A98" s="11" t="s">
        <v>119</v>
      </c>
      <c r="B98" s="14" t="s">
        <v>120</v>
      </c>
      <c r="C98" s="15" t="s">
        <v>121</v>
      </c>
      <c r="D98" s="18">
        <v>20</v>
      </c>
      <c r="E98" s="17"/>
      <c r="F98" s="19">
        <f>IF(ISNUMBER(#REF!),IF(ISNUMBER(#REF!),ROUND(#REF!*#REF!,2),ROUND(#REF!*$D98,2)),IF(ISNUMBER(#REF!),ROUND($E98*#REF!,2),ROUND($E98*$D98,2)))</f>
        <v>0</v>
      </c>
    </row>
    <row r="99" spans="1:6" ht="31.5">
      <c r="A99" s="20" t="s">
        <v>17</v>
      </c>
      <c r="B99" s="21" t="s">
        <v>122</v>
      </c>
      <c r="C99" s="22"/>
      <c r="D99" s="22"/>
      <c r="E99" s="22"/>
      <c r="F99" s="23"/>
    </row>
    <row r="100" spans="1:6" ht="15.75">
      <c r="A100" s="11" t="s">
        <v>123</v>
      </c>
      <c r="B100" s="14" t="s">
        <v>124</v>
      </c>
      <c r="C100" s="15" t="s">
        <v>125</v>
      </c>
      <c r="D100" s="25">
        <v>4</v>
      </c>
      <c r="E100" s="17"/>
      <c r="F100" s="19">
        <f>IF(ISNUMBER(#REF!),IF(ISNUMBER(#REF!),ROUND(#REF!*#REF!,2),ROUND(#REF!*$D100,2)),IF(ISNUMBER(#REF!),ROUND($E100*#REF!,2),ROUND($E100*$D100,2)))</f>
        <v>0</v>
      </c>
    </row>
    <row r="101" spans="1:6" ht="31.5">
      <c r="A101" s="20" t="s">
        <v>17</v>
      </c>
      <c r="B101" s="21" t="s">
        <v>126</v>
      </c>
      <c r="C101" s="22"/>
      <c r="D101" s="22"/>
      <c r="E101" s="22"/>
      <c r="F101" s="23"/>
    </row>
    <row r="102" spans="1:6" ht="15.75">
      <c r="A102" s="11" t="s">
        <v>127</v>
      </c>
      <c r="B102" s="14" t="s">
        <v>128</v>
      </c>
      <c r="C102" s="15" t="s">
        <v>66</v>
      </c>
      <c r="D102" s="25">
        <v>1</v>
      </c>
      <c r="E102" s="17"/>
      <c r="F102" s="19">
        <f>IF(ISNUMBER(#REF!),IF(ISNUMBER(#REF!),ROUND(#REF!*#REF!,2),ROUND(#REF!*$D102,2)),IF(ISNUMBER(#REF!),ROUND($E102*#REF!,2),ROUND($E102*$D102,2)))</f>
        <v>0</v>
      </c>
    </row>
    <row r="103" spans="1:6" ht="15.75">
      <c r="A103" s="20" t="s">
        <v>17</v>
      </c>
      <c r="B103" s="21" t="s">
        <v>129</v>
      </c>
      <c r="C103" s="22"/>
      <c r="D103" s="22"/>
      <c r="E103" s="22"/>
      <c r="F103" s="23"/>
    </row>
    <row r="104" spans="1:6" ht="15.75">
      <c r="A104" s="20"/>
      <c r="B104" s="21" t="s">
        <v>130</v>
      </c>
      <c r="C104" s="22"/>
      <c r="D104" s="22"/>
      <c r="E104" s="22"/>
      <c r="F104" s="23"/>
    </row>
    <row r="105" spans="1:6" ht="15.75">
      <c r="A105" s="20"/>
      <c r="B105" s="21" t="s">
        <v>131</v>
      </c>
      <c r="C105" s="22"/>
      <c r="D105" s="22"/>
      <c r="E105" s="22"/>
      <c r="F105" s="23"/>
    </row>
    <row r="106" spans="1:6" ht="15.75">
      <c r="A106" s="20"/>
      <c r="B106" s="21" t="s">
        <v>132</v>
      </c>
      <c r="C106" s="22"/>
      <c r="D106" s="22"/>
      <c r="E106" s="22"/>
      <c r="F106" s="23"/>
    </row>
    <row r="107" spans="1:6" ht="15.75">
      <c r="A107" s="20"/>
      <c r="B107" s="21" t="s">
        <v>133</v>
      </c>
      <c r="C107" s="22"/>
      <c r="D107" s="22"/>
      <c r="E107" s="22"/>
      <c r="F107" s="23"/>
    </row>
    <row r="108" spans="1:6" ht="15.75">
      <c r="A108" s="20"/>
      <c r="B108" s="21" t="s">
        <v>134</v>
      </c>
      <c r="C108" s="22"/>
      <c r="D108" s="22"/>
      <c r="E108" s="22"/>
      <c r="F108" s="23"/>
    </row>
    <row r="109" spans="1:6" ht="15.75">
      <c r="A109" s="20"/>
      <c r="B109" s="21" t="s">
        <v>135</v>
      </c>
      <c r="C109" s="22"/>
      <c r="D109" s="22"/>
      <c r="E109" s="22"/>
      <c r="F109" s="23"/>
    </row>
    <row r="110" spans="1:6" ht="15.75">
      <c r="A110" s="11" t="s">
        <v>136</v>
      </c>
      <c r="B110" s="14" t="s">
        <v>137</v>
      </c>
      <c r="C110" s="8"/>
      <c r="D110" s="9"/>
      <c r="E110" s="9"/>
      <c r="F110" s="10"/>
    </row>
    <row r="111" spans="1:6" ht="31.5">
      <c r="A111" s="20" t="s">
        <v>17</v>
      </c>
      <c r="B111" s="21" t="s">
        <v>138</v>
      </c>
      <c r="C111" s="22"/>
      <c r="D111" s="22"/>
      <c r="E111" s="22"/>
      <c r="F111" s="23"/>
    </row>
    <row r="112" spans="1:6" ht="31.5">
      <c r="A112" s="20"/>
      <c r="B112" s="21" t="s">
        <v>139</v>
      </c>
      <c r="C112" s="22"/>
      <c r="D112" s="22"/>
      <c r="E112" s="22"/>
      <c r="F112" s="23"/>
    </row>
    <row r="113" spans="1:6" ht="15.75">
      <c r="A113" s="20"/>
      <c r="B113" s="21" t="s">
        <v>140</v>
      </c>
      <c r="C113" s="22"/>
      <c r="D113" s="22"/>
      <c r="E113" s="22"/>
      <c r="F113" s="23"/>
    </row>
    <row r="114" spans="1:6" ht="15.75">
      <c r="A114" s="20"/>
      <c r="B114" s="21" t="s">
        <v>141</v>
      </c>
      <c r="C114" s="22"/>
      <c r="D114" s="22"/>
      <c r="E114" s="22"/>
      <c r="F114" s="23"/>
    </row>
    <row r="115" spans="1:6" ht="15.75">
      <c r="A115" s="20"/>
      <c r="B115" s="21" t="s">
        <v>142</v>
      </c>
      <c r="C115" s="22"/>
      <c r="D115" s="22"/>
      <c r="E115" s="22"/>
      <c r="F115" s="23"/>
    </row>
    <row r="116" spans="1:6" ht="15.75">
      <c r="A116" s="20"/>
      <c r="B116" s="21" t="s">
        <v>143</v>
      </c>
      <c r="C116" s="22"/>
      <c r="D116" s="22"/>
      <c r="E116" s="22"/>
      <c r="F116" s="23"/>
    </row>
    <row r="117" spans="1:6" ht="15.75">
      <c r="A117" s="20"/>
      <c r="B117" s="21" t="s">
        <v>144</v>
      </c>
      <c r="C117" s="22"/>
      <c r="D117" s="22"/>
      <c r="E117" s="22"/>
      <c r="F117" s="23"/>
    </row>
    <row r="118" spans="1:6" ht="15.75">
      <c r="A118" s="11" t="s">
        <v>145</v>
      </c>
      <c r="B118" s="24" t="s">
        <v>146</v>
      </c>
      <c r="C118" s="15" t="s">
        <v>147</v>
      </c>
      <c r="D118" s="29">
        <v>15</v>
      </c>
      <c r="E118" s="17"/>
      <c r="F118" s="19">
        <f>IF(ISNUMBER(#REF!),IF(ISNUMBER(#REF!),ROUND(#REF!*#REF!,2),ROUND(#REF!*$D118,2)),IF(ISNUMBER(#REF!),ROUND($E118*#REF!,2),ROUND($E118*$D118,2)))</f>
        <v>0</v>
      </c>
    </row>
    <row r="119" spans="1:6" ht="15.75" customHeight="1">
      <c r="A119" s="213" t="s">
        <v>148</v>
      </c>
      <c r="B119" s="214"/>
      <c r="C119" s="26"/>
      <c r="D119" s="27"/>
      <c r="E119" s="26"/>
      <c r="F119" s="28">
        <f>F$75+F$93+F$96+F$98+F$100+F$102+F$118</f>
        <v>0</v>
      </c>
    </row>
    <row r="120" spans="1:6" ht="15.75">
      <c r="A120" s="11" t="s">
        <v>149</v>
      </c>
      <c r="B120" s="13" t="s">
        <v>150</v>
      </c>
      <c r="C120" s="8"/>
      <c r="D120" s="9"/>
      <c r="E120" s="9"/>
      <c r="F120" s="10"/>
    </row>
    <row r="121" spans="1:6" ht="15.75">
      <c r="A121" s="11" t="s">
        <v>151</v>
      </c>
      <c r="B121" s="14" t="s">
        <v>152</v>
      </c>
      <c r="C121" s="15" t="s">
        <v>121</v>
      </c>
      <c r="D121" s="18">
        <v>500</v>
      </c>
      <c r="E121" s="17"/>
      <c r="F121" s="19">
        <f>IF(ISNUMBER(#REF!),IF(ISNUMBER(#REF!),ROUND(#REF!*#REF!,2),ROUND(#REF!*$D121,2)),IF(ISNUMBER(#REF!),ROUND($E121*#REF!,2),ROUND($E121*$D121,2)))</f>
        <v>0</v>
      </c>
    </row>
    <row r="122" spans="1:6" ht="15.75">
      <c r="A122" s="20" t="s">
        <v>17</v>
      </c>
      <c r="B122" s="21" t="s">
        <v>153</v>
      </c>
      <c r="C122" s="22"/>
      <c r="D122" s="22"/>
      <c r="E122" s="22"/>
      <c r="F122" s="23"/>
    </row>
    <row r="123" spans="1:6" ht="31.5">
      <c r="A123" s="20"/>
      <c r="B123" s="21" t="s">
        <v>154</v>
      </c>
      <c r="C123" s="22"/>
      <c r="D123" s="22"/>
      <c r="E123" s="22"/>
      <c r="F123" s="23"/>
    </row>
    <row r="124" spans="1:6" ht="15.75">
      <c r="A124" s="20"/>
      <c r="B124" s="21" t="s">
        <v>155</v>
      </c>
      <c r="C124" s="22"/>
      <c r="D124" s="22"/>
      <c r="E124" s="22"/>
      <c r="F124" s="23"/>
    </row>
    <row r="125" spans="1:6" ht="15.75">
      <c r="A125" s="11" t="s">
        <v>156</v>
      </c>
      <c r="B125" s="14" t="s">
        <v>157</v>
      </c>
      <c r="C125" s="15"/>
      <c r="D125" s="16">
        <v>0</v>
      </c>
      <c r="E125" s="17"/>
      <c r="F125" s="19">
        <f>IF(ISNUMBER(#REF!),IF(ISNUMBER(#REF!),ROUND(#REF!*#REF!,2),ROUND(#REF!*$D125,2)),IF(ISNUMBER(#REF!),ROUND($E125*#REF!,2),ROUND($E125*$D125,2)))</f>
        <v>0</v>
      </c>
    </row>
    <row r="126" spans="1:6" ht="15.75">
      <c r="A126" s="20" t="s">
        <v>17</v>
      </c>
      <c r="B126" s="21" t="s">
        <v>158</v>
      </c>
      <c r="C126" s="22"/>
      <c r="D126" s="22"/>
      <c r="E126" s="22"/>
      <c r="F126" s="23"/>
    </row>
    <row r="127" spans="1:6" ht="15.75">
      <c r="A127" s="20"/>
      <c r="B127" s="21" t="s">
        <v>159</v>
      </c>
      <c r="C127" s="22"/>
      <c r="D127" s="22"/>
      <c r="E127" s="22"/>
      <c r="F127" s="23"/>
    </row>
    <row r="128" spans="1:6" ht="15.75">
      <c r="A128" s="20"/>
      <c r="B128" s="21" t="s">
        <v>160</v>
      </c>
      <c r="C128" s="22"/>
      <c r="D128" s="22"/>
      <c r="E128" s="22"/>
      <c r="F128" s="23"/>
    </row>
    <row r="129" spans="1:6" ht="15.75">
      <c r="A129" s="11" t="s">
        <v>161</v>
      </c>
      <c r="B129" s="24" t="s">
        <v>162</v>
      </c>
      <c r="C129" s="15" t="s">
        <v>121</v>
      </c>
      <c r="D129" s="18">
        <v>500</v>
      </c>
      <c r="E129" s="17"/>
      <c r="F129" s="19">
        <f>IF(ISNUMBER(#REF!),IF(ISNUMBER(#REF!),ROUND(#REF!*#REF!,2),ROUND(#REF!*$D129,2)),IF(ISNUMBER(#REF!),ROUND($E129*#REF!,2),ROUND($E129*$D129,2)))</f>
        <v>0</v>
      </c>
    </row>
    <row r="130" spans="1:6" ht="15.75">
      <c r="A130" s="11" t="s">
        <v>163</v>
      </c>
      <c r="B130" s="14" t="s">
        <v>164</v>
      </c>
      <c r="C130" s="15" t="s">
        <v>121</v>
      </c>
      <c r="D130" s="18">
        <v>170</v>
      </c>
      <c r="E130" s="17"/>
      <c r="F130" s="19">
        <f>IF(ISNUMBER(#REF!),IF(ISNUMBER(#REF!),ROUND(#REF!*#REF!,2),ROUND(#REF!*$D130,2)),IF(ISNUMBER(#REF!),ROUND($E130*#REF!,2),ROUND($E130*$D130,2)))</f>
        <v>0</v>
      </c>
    </row>
    <row r="131" spans="1:6" ht="15.75">
      <c r="A131" s="20" t="s">
        <v>17</v>
      </c>
      <c r="B131" s="21" t="s">
        <v>153</v>
      </c>
      <c r="C131" s="22"/>
      <c r="D131" s="22"/>
      <c r="E131" s="22"/>
      <c r="F131" s="23"/>
    </row>
    <row r="132" spans="1:6" ht="31.5">
      <c r="A132" s="20"/>
      <c r="B132" s="21" t="s">
        <v>165</v>
      </c>
      <c r="C132" s="22"/>
      <c r="D132" s="22"/>
      <c r="E132" s="22"/>
      <c r="F132" s="23"/>
    </row>
    <row r="133" spans="1:6" ht="15.75" customHeight="1">
      <c r="A133" s="213" t="s">
        <v>166</v>
      </c>
      <c r="B133" s="214"/>
      <c r="C133" s="26"/>
      <c r="D133" s="27"/>
      <c r="E133" s="26"/>
      <c r="F133" s="28">
        <f>F$121+F$125+SUM(F$129:F$130)</f>
        <v>0</v>
      </c>
    </row>
    <row r="134" spans="1:6" ht="15.75">
      <c r="A134" s="11" t="s">
        <v>167</v>
      </c>
      <c r="B134" s="13" t="s">
        <v>168</v>
      </c>
      <c r="C134" s="8"/>
      <c r="D134" s="9"/>
      <c r="E134" s="9"/>
      <c r="F134" s="10"/>
    </row>
    <row r="135" spans="1:6" ht="15.75">
      <c r="A135" s="11" t="s">
        <v>169</v>
      </c>
      <c r="B135" s="14" t="s">
        <v>170</v>
      </c>
      <c r="C135" s="15" t="s">
        <v>113</v>
      </c>
      <c r="D135" s="29">
        <v>1200</v>
      </c>
      <c r="E135" s="17"/>
      <c r="F135" s="19">
        <f>IF(ISNUMBER(#REF!),IF(ISNUMBER(#REF!),ROUND(#REF!*#REF!,2),ROUND(#REF!*$D135,2)),IF(ISNUMBER(#REF!),ROUND($E135*#REF!,2),ROUND($E135*$D135,2)))</f>
        <v>0</v>
      </c>
    </row>
    <row r="136" spans="1:6" ht="15.75">
      <c r="A136" s="20" t="s">
        <v>17</v>
      </c>
      <c r="B136" s="21" t="s">
        <v>171</v>
      </c>
      <c r="C136" s="22"/>
      <c r="D136" s="22"/>
      <c r="E136" s="22"/>
      <c r="F136" s="23"/>
    </row>
    <row r="137" spans="1:6" ht="15.75">
      <c r="A137" s="20"/>
      <c r="B137" s="21" t="s">
        <v>172</v>
      </c>
      <c r="C137" s="22"/>
      <c r="D137" s="22"/>
      <c r="E137" s="22"/>
      <c r="F137" s="23"/>
    </row>
    <row r="138" spans="1:6" ht="15.75">
      <c r="A138" s="20"/>
      <c r="B138" s="21" t="s">
        <v>173</v>
      </c>
      <c r="C138" s="22"/>
      <c r="D138" s="22"/>
      <c r="E138" s="22"/>
      <c r="F138" s="23"/>
    </row>
    <row r="139" spans="1:6" ht="15.75">
      <c r="A139" s="20"/>
      <c r="B139" s="21" t="s">
        <v>174</v>
      </c>
      <c r="C139" s="22"/>
      <c r="D139" s="22"/>
      <c r="E139" s="22"/>
      <c r="F139" s="23"/>
    </row>
    <row r="140" spans="1:6" ht="15.75">
      <c r="A140" s="20"/>
      <c r="B140" s="21" t="s">
        <v>175</v>
      </c>
      <c r="C140" s="22"/>
      <c r="D140" s="22"/>
      <c r="E140" s="22"/>
      <c r="F140" s="23"/>
    </row>
    <row r="141" spans="1:6" ht="15.75">
      <c r="A141" s="20"/>
      <c r="B141" s="21" t="s">
        <v>176</v>
      </c>
      <c r="C141" s="22"/>
      <c r="D141" s="22"/>
      <c r="E141" s="22"/>
      <c r="F141" s="23"/>
    </row>
    <row r="142" spans="1:6" ht="15.75">
      <c r="A142" s="20"/>
      <c r="B142" s="21" t="s">
        <v>177</v>
      </c>
      <c r="C142" s="22"/>
      <c r="D142" s="22"/>
      <c r="E142" s="22"/>
      <c r="F142" s="23"/>
    </row>
    <row r="143" spans="1:6" ht="15.75">
      <c r="A143" s="11" t="s">
        <v>178</v>
      </c>
      <c r="B143" s="14" t="s">
        <v>179</v>
      </c>
      <c r="C143" s="15" t="s">
        <v>113</v>
      </c>
      <c r="D143" s="29">
        <v>520</v>
      </c>
      <c r="E143" s="17"/>
      <c r="F143" s="19">
        <f>IF(ISNUMBER(#REF!),IF(ISNUMBER(#REF!),ROUND(#REF!*#REF!,2),ROUND(#REF!*$D143,2)),IF(ISNUMBER(#REF!),ROUND($E143*#REF!,2),ROUND($E143*$D143,2)))</f>
        <v>0</v>
      </c>
    </row>
    <row r="144" spans="1:6" ht="15.75">
      <c r="A144" s="20" t="s">
        <v>17</v>
      </c>
      <c r="B144" s="21" t="s">
        <v>171</v>
      </c>
      <c r="C144" s="22"/>
      <c r="D144" s="22"/>
      <c r="E144" s="22"/>
      <c r="F144" s="23"/>
    </row>
    <row r="145" spans="1:6" ht="15.75">
      <c r="A145" s="20"/>
      <c r="B145" s="21" t="s">
        <v>172</v>
      </c>
      <c r="C145" s="22"/>
      <c r="D145" s="22"/>
      <c r="E145" s="22"/>
      <c r="F145" s="23"/>
    </row>
    <row r="146" spans="1:6" ht="15.75">
      <c r="A146" s="20"/>
      <c r="B146" s="21" t="s">
        <v>173</v>
      </c>
      <c r="C146" s="22"/>
      <c r="D146" s="22"/>
      <c r="E146" s="22"/>
      <c r="F146" s="23"/>
    </row>
    <row r="147" spans="1:6" ht="15.75">
      <c r="A147" s="20"/>
      <c r="B147" s="21" t="s">
        <v>174</v>
      </c>
      <c r="C147" s="22"/>
      <c r="D147" s="22"/>
      <c r="E147" s="22"/>
      <c r="F147" s="23"/>
    </row>
    <row r="148" spans="1:6" ht="15.75">
      <c r="A148" s="20"/>
      <c r="B148" s="21" t="s">
        <v>175</v>
      </c>
      <c r="C148" s="22"/>
      <c r="D148" s="22"/>
      <c r="E148" s="22"/>
      <c r="F148" s="23"/>
    </row>
    <row r="149" spans="1:6" ht="15.75">
      <c r="A149" s="20"/>
      <c r="B149" s="21" t="s">
        <v>176</v>
      </c>
      <c r="C149" s="22"/>
      <c r="D149" s="22"/>
      <c r="E149" s="22"/>
      <c r="F149" s="23"/>
    </row>
    <row r="150" spans="1:6" ht="15.75">
      <c r="A150" s="20"/>
      <c r="B150" s="21" t="s">
        <v>180</v>
      </c>
      <c r="C150" s="22"/>
      <c r="D150" s="22"/>
      <c r="E150" s="22"/>
      <c r="F150" s="23"/>
    </row>
    <row r="151" spans="1:6" ht="15.75">
      <c r="A151" s="20"/>
      <c r="B151" s="21" t="s">
        <v>181</v>
      </c>
      <c r="C151" s="22"/>
      <c r="D151" s="22"/>
      <c r="E151" s="22"/>
      <c r="F151" s="23"/>
    </row>
    <row r="152" spans="1:6" ht="15.75">
      <c r="A152" s="11" t="s">
        <v>182</v>
      </c>
      <c r="B152" s="14" t="s">
        <v>183</v>
      </c>
      <c r="C152" s="15" t="s">
        <v>113</v>
      </c>
      <c r="D152" s="29">
        <v>1350</v>
      </c>
      <c r="E152" s="17"/>
      <c r="F152" s="19">
        <f>IF(ISNUMBER(#REF!),IF(ISNUMBER(#REF!),ROUND(#REF!*#REF!,2),ROUND(#REF!*$D152,2)),IF(ISNUMBER(#REF!),ROUND($E152*#REF!,2),ROUND($E152*$D152,2)))</f>
        <v>0</v>
      </c>
    </row>
    <row r="153" spans="1:6" ht="15.75">
      <c r="A153" s="20" t="s">
        <v>17</v>
      </c>
      <c r="B153" s="21" t="s">
        <v>171</v>
      </c>
      <c r="C153" s="22"/>
      <c r="D153" s="22"/>
      <c r="E153" s="22"/>
      <c r="F153" s="23"/>
    </row>
    <row r="154" spans="1:6" ht="15.75">
      <c r="A154" s="20"/>
      <c r="B154" s="21" t="s">
        <v>172</v>
      </c>
      <c r="C154" s="22"/>
      <c r="D154" s="22"/>
      <c r="E154" s="22"/>
      <c r="F154" s="23"/>
    </row>
    <row r="155" spans="1:6" ht="15.75">
      <c r="A155" s="20"/>
      <c r="B155" s="21" t="s">
        <v>184</v>
      </c>
      <c r="C155" s="22"/>
      <c r="D155" s="22"/>
      <c r="E155" s="22"/>
      <c r="F155" s="23"/>
    </row>
    <row r="156" spans="1:6" ht="15.75">
      <c r="A156" s="20"/>
      <c r="B156" s="21" t="s">
        <v>185</v>
      </c>
      <c r="C156" s="22"/>
      <c r="D156" s="22"/>
      <c r="E156" s="22"/>
      <c r="F156" s="23"/>
    </row>
    <row r="157" spans="1:6" ht="15.75">
      <c r="A157" s="11" t="s">
        <v>186</v>
      </c>
      <c r="B157" s="14" t="s">
        <v>187</v>
      </c>
      <c r="C157" s="15" t="s">
        <v>113</v>
      </c>
      <c r="D157" s="29">
        <v>190</v>
      </c>
      <c r="E157" s="17"/>
      <c r="F157" s="19">
        <f>IF(ISNUMBER(#REF!),IF(ISNUMBER(#REF!),ROUND(#REF!*#REF!,2),ROUND(#REF!*$D157,2)),IF(ISNUMBER(#REF!),ROUND($E157*#REF!,2),ROUND($E157*$D157,2)))</f>
        <v>0</v>
      </c>
    </row>
    <row r="158" spans="1:6" ht="15.75">
      <c r="A158" s="20" t="s">
        <v>17</v>
      </c>
      <c r="B158" s="21" t="s">
        <v>171</v>
      </c>
      <c r="C158" s="22"/>
      <c r="D158" s="22"/>
      <c r="E158" s="22"/>
      <c r="F158" s="23"/>
    </row>
    <row r="159" spans="1:6" ht="15.75">
      <c r="A159" s="20"/>
      <c r="B159" s="21" t="s">
        <v>172</v>
      </c>
      <c r="C159" s="22"/>
      <c r="D159" s="22"/>
      <c r="E159" s="22"/>
      <c r="F159" s="23"/>
    </row>
    <row r="160" spans="1:6" ht="15.75">
      <c r="A160" s="20"/>
      <c r="B160" s="21" t="s">
        <v>188</v>
      </c>
      <c r="C160" s="22"/>
      <c r="D160" s="22"/>
      <c r="E160" s="22"/>
      <c r="F160" s="23"/>
    </row>
    <row r="161" spans="1:6" ht="31.5">
      <c r="A161" s="20"/>
      <c r="B161" s="21" t="s">
        <v>189</v>
      </c>
      <c r="C161" s="22"/>
      <c r="D161" s="22"/>
      <c r="E161" s="22"/>
      <c r="F161" s="23"/>
    </row>
    <row r="162" spans="1:6" ht="15.75">
      <c r="A162" s="20"/>
      <c r="B162" s="21" t="s">
        <v>190</v>
      </c>
      <c r="C162" s="22"/>
      <c r="D162" s="22"/>
      <c r="E162" s="22"/>
      <c r="F162" s="23"/>
    </row>
    <row r="163" spans="1:6" ht="15.75">
      <c r="A163" s="20"/>
      <c r="B163" s="21" t="s">
        <v>191</v>
      </c>
      <c r="C163" s="22"/>
      <c r="D163" s="22"/>
      <c r="E163" s="22"/>
      <c r="F163" s="23"/>
    </row>
    <row r="164" spans="1:6" ht="15.75">
      <c r="A164" s="20"/>
      <c r="B164" s="21" t="s">
        <v>192</v>
      </c>
      <c r="C164" s="22"/>
      <c r="D164" s="22"/>
      <c r="E164" s="22"/>
      <c r="F164" s="23"/>
    </row>
    <row r="165" spans="1:6" ht="15.75">
      <c r="A165" s="11" t="s">
        <v>193</v>
      </c>
      <c r="B165" s="14" t="s">
        <v>194</v>
      </c>
      <c r="C165" s="15" t="s">
        <v>113</v>
      </c>
      <c r="D165" s="29">
        <v>335</v>
      </c>
      <c r="E165" s="17"/>
      <c r="F165" s="19">
        <f>IF(ISNUMBER(#REF!),IF(ISNUMBER(#REF!),ROUND(#REF!*#REF!,2),ROUND(#REF!*$D165,2)),IF(ISNUMBER(#REF!),ROUND($E165*#REF!,2),ROUND($E165*$D165,2)))</f>
        <v>0</v>
      </c>
    </row>
    <row r="166" spans="1:6" ht="15.75">
      <c r="A166" s="20" t="s">
        <v>17</v>
      </c>
      <c r="B166" s="21" t="s">
        <v>171</v>
      </c>
      <c r="C166" s="22"/>
      <c r="D166" s="22"/>
      <c r="E166" s="22"/>
      <c r="F166" s="23"/>
    </row>
    <row r="167" spans="1:6" ht="15.75">
      <c r="A167" s="20"/>
      <c r="B167" s="21" t="s">
        <v>172</v>
      </c>
      <c r="C167" s="22"/>
      <c r="D167" s="22"/>
      <c r="E167" s="22"/>
      <c r="F167" s="23"/>
    </row>
    <row r="168" spans="1:6" ht="15.75">
      <c r="A168" s="20"/>
      <c r="B168" s="21" t="s">
        <v>184</v>
      </c>
      <c r="C168" s="22"/>
      <c r="D168" s="22"/>
      <c r="E168" s="22"/>
      <c r="F168" s="23"/>
    </row>
    <row r="169" spans="1:6" ht="15.75">
      <c r="A169" s="20"/>
      <c r="B169" s="21" t="s">
        <v>185</v>
      </c>
      <c r="C169" s="22"/>
      <c r="D169" s="22"/>
      <c r="E169" s="22"/>
      <c r="F169" s="23"/>
    </row>
    <row r="170" spans="1:6" ht="15.75">
      <c r="A170" s="11" t="s">
        <v>195</v>
      </c>
      <c r="B170" s="14" t="s">
        <v>196</v>
      </c>
      <c r="C170" s="15"/>
      <c r="D170" s="16">
        <v>0</v>
      </c>
      <c r="E170" s="17"/>
      <c r="F170" s="19">
        <f>IF(ISNUMBER(#REF!),IF(ISNUMBER(#REF!),ROUND(#REF!*#REF!,2),ROUND(#REF!*$D170,2)),IF(ISNUMBER(#REF!),ROUND($E170*#REF!,2),ROUND($E170*$D170,2)))</f>
        <v>0</v>
      </c>
    </row>
    <row r="171" spans="1:6" ht="31.5">
      <c r="A171" s="20" t="s">
        <v>17</v>
      </c>
      <c r="B171" s="21" t="s">
        <v>197</v>
      </c>
      <c r="C171" s="22"/>
      <c r="D171" s="22"/>
      <c r="E171" s="22"/>
      <c r="F171" s="23"/>
    </row>
    <row r="172" spans="1:6" ht="15.75">
      <c r="A172" s="20"/>
      <c r="B172" s="21" t="s">
        <v>198</v>
      </c>
      <c r="C172" s="22"/>
      <c r="D172" s="22"/>
      <c r="E172" s="22"/>
      <c r="F172" s="23"/>
    </row>
    <row r="173" spans="1:6" ht="15.75">
      <c r="A173" s="20"/>
      <c r="B173" s="21" t="s">
        <v>199</v>
      </c>
      <c r="C173" s="22"/>
      <c r="D173" s="22"/>
      <c r="E173" s="22"/>
      <c r="F173" s="23"/>
    </row>
    <row r="174" spans="1:6" ht="15.75">
      <c r="A174" s="20"/>
      <c r="B174" s="21" t="s">
        <v>200</v>
      </c>
      <c r="C174" s="22"/>
      <c r="D174" s="22"/>
      <c r="E174" s="22"/>
      <c r="F174" s="23"/>
    </row>
    <row r="175" spans="1:6" ht="15.75">
      <c r="A175" s="20"/>
      <c r="B175" s="21" t="s">
        <v>201</v>
      </c>
      <c r="C175" s="22"/>
      <c r="D175" s="22"/>
      <c r="E175" s="22"/>
      <c r="F175" s="23"/>
    </row>
    <row r="176" spans="1:6" ht="15.75">
      <c r="A176" s="20"/>
      <c r="B176" s="21" t="s">
        <v>202</v>
      </c>
      <c r="C176" s="22"/>
      <c r="D176" s="22"/>
      <c r="E176" s="22"/>
      <c r="F176" s="23"/>
    </row>
    <row r="177" spans="1:6" ht="15.75">
      <c r="A177" s="20"/>
      <c r="B177" s="21" t="s">
        <v>203</v>
      </c>
      <c r="C177" s="22"/>
      <c r="D177" s="22"/>
      <c r="E177" s="22"/>
      <c r="F177" s="23"/>
    </row>
    <row r="178" spans="1:6" ht="15.75">
      <c r="A178" s="20"/>
      <c r="B178" s="21" t="s">
        <v>204</v>
      </c>
      <c r="C178" s="22"/>
      <c r="D178" s="22"/>
      <c r="E178" s="22"/>
      <c r="F178" s="23"/>
    </row>
    <row r="179" spans="1:6" ht="15.75">
      <c r="A179" s="20"/>
      <c r="B179" s="21" t="s">
        <v>205</v>
      </c>
      <c r="C179" s="22"/>
      <c r="D179" s="22"/>
      <c r="E179" s="22"/>
      <c r="F179" s="23"/>
    </row>
    <row r="180" spans="1:6" ht="15.75">
      <c r="A180" s="20"/>
      <c r="B180" s="21" t="s">
        <v>206</v>
      </c>
      <c r="C180" s="22"/>
      <c r="D180" s="22"/>
      <c r="E180" s="22"/>
      <c r="F180" s="23"/>
    </row>
    <row r="181" spans="1:6" ht="15.75">
      <c r="A181" s="20"/>
      <c r="B181" s="21" t="s">
        <v>207</v>
      </c>
      <c r="C181" s="22"/>
      <c r="D181" s="22"/>
      <c r="E181" s="22"/>
      <c r="F181" s="23"/>
    </row>
    <row r="182" spans="1:6" ht="15.75">
      <c r="A182" s="20"/>
      <c r="B182" s="21" t="s">
        <v>204</v>
      </c>
      <c r="C182" s="22"/>
      <c r="D182" s="22"/>
      <c r="E182" s="22"/>
      <c r="F182" s="23"/>
    </row>
    <row r="183" spans="1:6" ht="15.75">
      <c r="A183" s="20"/>
      <c r="B183" s="21" t="s">
        <v>208</v>
      </c>
      <c r="C183" s="22"/>
      <c r="D183" s="22"/>
      <c r="E183" s="22"/>
      <c r="F183" s="23"/>
    </row>
    <row r="184" spans="1:6" ht="15.75">
      <c r="A184" s="11" t="s">
        <v>377</v>
      </c>
      <c r="B184" s="24" t="s">
        <v>527</v>
      </c>
      <c r="C184" s="15" t="s">
        <v>147</v>
      </c>
      <c r="D184" s="29">
        <v>340</v>
      </c>
      <c r="E184" s="17"/>
      <c r="F184" s="19">
        <f>IF(ISNUMBER(#REF!),IF(ISNUMBER(#REF!),ROUND(#REF!*#REF!,2),ROUND(#REF!*$D184,2)),IF(ISNUMBER(#REF!),ROUND($E184*#REF!,2),ROUND($E184*$D184,2)))</f>
        <v>0</v>
      </c>
    </row>
    <row r="185" spans="1:6" ht="15.75">
      <c r="A185" s="11" t="s">
        <v>378</v>
      </c>
      <c r="B185" s="24" t="s">
        <v>528</v>
      </c>
      <c r="C185" s="15" t="s">
        <v>147</v>
      </c>
      <c r="D185" s="29">
        <v>10</v>
      </c>
      <c r="E185" s="17"/>
      <c r="F185" s="19">
        <f>IF(ISNUMBER(#REF!),IF(ISNUMBER(#REF!),ROUND(#REF!*#REF!,2),ROUND(#REF!*$D185,2)),IF(ISNUMBER(#REF!),ROUND($E185*#REF!,2),ROUND($E185*$D185,2)))</f>
        <v>0</v>
      </c>
    </row>
    <row r="186" spans="1:6" ht="15.75">
      <c r="A186" s="11" t="s">
        <v>379</v>
      </c>
      <c r="B186" s="24" t="s">
        <v>529</v>
      </c>
      <c r="C186" s="15" t="s">
        <v>147</v>
      </c>
      <c r="D186" s="29">
        <v>240</v>
      </c>
      <c r="E186" s="17"/>
      <c r="F186" s="19">
        <f>IF(ISNUMBER(#REF!),IF(ISNUMBER(#REF!),ROUND(#REF!*#REF!,2),ROUND(#REF!*$D186,2)),IF(ISNUMBER(#REF!),ROUND($E186*#REF!,2),ROUND($E186*$D186,2)))</f>
        <v>0</v>
      </c>
    </row>
    <row r="187" spans="1:6" ht="15.75">
      <c r="A187" s="11" t="s">
        <v>209</v>
      </c>
      <c r="B187" s="24" t="s">
        <v>530</v>
      </c>
      <c r="C187" s="15" t="s">
        <v>147</v>
      </c>
      <c r="D187" s="29">
        <v>25</v>
      </c>
      <c r="E187" s="17"/>
      <c r="F187" s="19">
        <f>IF(ISNUMBER(#REF!),IF(ISNUMBER(#REF!),ROUND(#REF!*#REF!,2),ROUND(#REF!*$D187,2)),IF(ISNUMBER(#REF!),ROUND($E187*#REF!,2),ROUND($E187*$D187,2)))</f>
        <v>0</v>
      </c>
    </row>
    <row r="188" spans="1:6" ht="15.75">
      <c r="A188" s="11" t="s">
        <v>211</v>
      </c>
      <c r="B188" s="24" t="s">
        <v>531</v>
      </c>
      <c r="C188" s="15" t="s">
        <v>147</v>
      </c>
      <c r="D188" s="29">
        <v>10</v>
      </c>
      <c r="E188" s="17"/>
      <c r="F188" s="19">
        <f>IF(ISNUMBER(#REF!),IF(ISNUMBER(#REF!),ROUND(#REF!*#REF!,2),ROUND(#REF!*$D188,2)),IF(ISNUMBER(#REF!),ROUND($E188*#REF!,2),ROUND($E188*$D188,2)))</f>
        <v>0</v>
      </c>
    </row>
    <row r="189" spans="1:6" ht="15.75">
      <c r="A189" s="11" t="s">
        <v>213</v>
      </c>
      <c r="B189" s="24" t="s">
        <v>532</v>
      </c>
      <c r="C189" s="15" t="s">
        <v>147</v>
      </c>
      <c r="D189" s="29">
        <v>5</v>
      </c>
      <c r="E189" s="17"/>
      <c r="F189" s="19">
        <f>IF(ISNUMBER(#REF!),IF(ISNUMBER(#REF!),ROUND(#REF!*#REF!,2),ROUND(#REF!*$D189,2)),IF(ISNUMBER(#REF!),ROUND($E189*#REF!,2),ROUND($E189*$D189,2)))</f>
        <v>0</v>
      </c>
    </row>
    <row r="190" spans="1:6" ht="15.75">
      <c r="A190" s="11" t="s">
        <v>214</v>
      </c>
      <c r="B190" s="24" t="s">
        <v>533</v>
      </c>
      <c r="C190" s="15" t="s">
        <v>147</v>
      </c>
      <c r="D190" s="29">
        <v>30</v>
      </c>
      <c r="E190" s="17"/>
      <c r="F190" s="19">
        <f>IF(ISNUMBER(#REF!),IF(ISNUMBER(#REF!),ROUND(#REF!*#REF!,2),ROUND(#REF!*$D190,2)),IF(ISNUMBER(#REF!),ROUND($E190*#REF!,2),ROUND($E190*$D190,2)))</f>
        <v>0</v>
      </c>
    </row>
    <row r="191" spans="1:6" ht="15.75">
      <c r="A191" s="11" t="s">
        <v>380</v>
      </c>
      <c r="B191" s="24" t="s">
        <v>534</v>
      </c>
      <c r="C191" s="15" t="s">
        <v>147</v>
      </c>
      <c r="D191" s="29">
        <v>10</v>
      </c>
      <c r="E191" s="17"/>
      <c r="F191" s="19">
        <f>IF(ISNUMBER(#REF!),IF(ISNUMBER(#REF!),ROUND(#REF!*#REF!,2),ROUND(#REF!*$D191,2)),IF(ISNUMBER(#REF!),ROUND($E191*#REF!,2),ROUND($E191*$D191,2)))</f>
        <v>0</v>
      </c>
    </row>
    <row r="192" spans="1:6" ht="15.75">
      <c r="A192" s="11" t="s">
        <v>535</v>
      </c>
      <c r="B192" s="24" t="s">
        <v>536</v>
      </c>
      <c r="C192" s="15" t="s">
        <v>147</v>
      </c>
      <c r="D192" s="29">
        <v>10</v>
      </c>
      <c r="E192" s="17"/>
      <c r="F192" s="19">
        <f>IF(ISNUMBER(#REF!),IF(ISNUMBER(#REF!),ROUND(#REF!*#REF!,2),ROUND(#REF!*$D192,2)),IF(ISNUMBER(#REF!),ROUND($E192*#REF!,2),ROUND($E192*$D192,2)))</f>
        <v>0</v>
      </c>
    </row>
    <row r="193" spans="1:6" ht="15.75">
      <c r="A193" s="11" t="s">
        <v>537</v>
      </c>
      <c r="B193" s="24" t="s">
        <v>538</v>
      </c>
      <c r="C193" s="15" t="s">
        <v>147</v>
      </c>
      <c r="D193" s="29">
        <v>10</v>
      </c>
      <c r="E193" s="17"/>
      <c r="F193" s="19">
        <f>IF(ISNUMBER(#REF!),IF(ISNUMBER(#REF!),ROUND(#REF!*#REF!,2),ROUND(#REF!*$D193,2)),IF(ISNUMBER(#REF!),ROUND($E193*#REF!,2),ROUND($E193*$D193,2)))</f>
        <v>0</v>
      </c>
    </row>
    <row r="194" spans="1:6" ht="15.75">
      <c r="A194" s="11" t="s">
        <v>539</v>
      </c>
      <c r="B194" s="24" t="s">
        <v>540</v>
      </c>
      <c r="C194" s="15" t="s">
        <v>125</v>
      </c>
      <c r="D194" s="25">
        <v>9</v>
      </c>
      <c r="E194" s="17"/>
      <c r="F194" s="19">
        <f>IF(ISNUMBER(#REF!),IF(ISNUMBER(#REF!),ROUND(#REF!*#REF!,2),ROUND(#REF!*$D194,2)),IF(ISNUMBER(#REF!),ROUND($E194*#REF!,2),ROUND($E194*$D194,2)))</f>
        <v>0</v>
      </c>
    </row>
    <row r="195" spans="1:6" ht="15.75">
      <c r="A195" s="11" t="s">
        <v>541</v>
      </c>
      <c r="B195" s="24" t="s">
        <v>542</v>
      </c>
      <c r="C195" s="15" t="s">
        <v>147</v>
      </c>
      <c r="D195" s="29">
        <v>25</v>
      </c>
      <c r="E195" s="17"/>
      <c r="F195" s="19">
        <f>IF(ISNUMBER(#REF!),IF(ISNUMBER(#REF!),ROUND(#REF!*#REF!,2),ROUND(#REF!*$D195,2)),IF(ISNUMBER(#REF!),ROUND($E195*#REF!,2),ROUND($E195*$D195,2)))</f>
        <v>0</v>
      </c>
    </row>
    <row r="196" spans="1:6" ht="15.75">
      <c r="A196" s="11" t="s">
        <v>543</v>
      </c>
      <c r="B196" s="24" t="s">
        <v>544</v>
      </c>
      <c r="C196" s="15" t="s">
        <v>147</v>
      </c>
      <c r="D196" s="29">
        <v>170</v>
      </c>
      <c r="E196" s="17"/>
      <c r="F196" s="19">
        <f>IF(ISNUMBER(#REF!),IF(ISNUMBER(#REF!),ROUND(#REF!*#REF!,2),ROUND(#REF!*$D196,2)),IF(ISNUMBER(#REF!),ROUND($E196*#REF!,2),ROUND($E196*$D196,2)))</f>
        <v>0</v>
      </c>
    </row>
    <row r="197" spans="1:6" ht="15.75">
      <c r="A197" s="11" t="s">
        <v>545</v>
      </c>
      <c r="B197" s="24" t="s">
        <v>546</v>
      </c>
      <c r="C197" s="15" t="s">
        <v>147</v>
      </c>
      <c r="D197" s="29">
        <v>10</v>
      </c>
      <c r="E197" s="17"/>
      <c r="F197" s="19">
        <f>IF(ISNUMBER(#REF!),IF(ISNUMBER(#REF!),ROUND(#REF!*#REF!,2),ROUND(#REF!*$D197,2)),IF(ISNUMBER(#REF!),ROUND($E197*#REF!,2),ROUND($E197*$D197,2)))</f>
        <v>0</v>
      </c>
    </row>
    <row r="198" spans="1:6" ht="15.75">
      <c r="A198" s="11" t="s">
        <v>547</v>
      </c>
      <c r="B198" s="24" t="s">
        <v>215</v>
      </c>
      <c r="C198" s="15" t="s">
        <v>147</v>
      </c>
      <c r="D198" s="29">
        <v>42</v>
      </c>
      <c r="E198" s="17"/>
      <c r="F198" s="19">
        <f>IF(ISNUMBER(#REF!),IF(ISNUMBER(#REF!),ROUND(#REF!*#REF!,2),ROUND(#REF!*$D198,2)),IF(ISNUMBER(#REF!),ROUND($E198*#REF!,2),ROUND($E198*$D198,2)))</f>
        <v>0</v>
      </c>
    </row>
    <row r="199" spans="1:6" ht="15.75">
      <c r="A199" s="11" t="s">
        <v>548</v>
      </c>
      <c r="B199" s="24" t="s">
        <v>549</v>
      </c>
      <c r="C199" s="15" t="s">
        <v>147</v>
      </c>
      <c r="D199" s="29">
        <v>275</v>
      </c>
      <c r="E199" s="17"/>
      <c r="F199" s="19">
        <f>IF(ISNUMBER(#REF!),IF(ISNUMBER(#REF!),ROUND(#REF!*#REF!,2),ROUND(#REF!*$D199,2)),IF(ISNUMBER(#REF!),ROUND($E199*#REF!,2),ROUND($E199*$D199,2)))</f>
        <v>0</v>
      </c>
    </row>
    <row r="200" spans="1:6" ht="15.75">
      <c r="A200" s="11" t="s">
        <v>550</v>
      </c>
      <c r="B200" s="24" t="s">
        <v>551</v>
      </c>
      <c r="C200" s="15" t="s">
        <v>125</v>
      </c>
      <c r="D200" s="25">
        <v>4</v>
      </c>
      <c r="E200" s="17"/>
      <c r="F200" s="19">
        <f>IF(ISNUMBER(#REF!),IF(ISNUMBER(#REF!),ROUND(#REF!*#REF!,2),ROUND(#REF!*$D200,2)),IF(ISNUMBER(#REF!),ROUND($E200*#REF!,2),ROUND($E200*$D200,2)))</f>
        <v>0</v>
      </c>
    </row>
    <row r="201" spans="1:6" ht="15.75">
      <c r="A201" s="11" t="s">
        <v>216</v>
      </c>
      <c r="B201" s="14" t="s">
        <v>217</v>
      </c>
      <c r="C201" s="15"/>
      <c r="D201" s="16">
        <v>0</v>
      </c>
      <c r="E201" s="17"/>
      <c r="F201" s="19">
        <f>IF(ISNUMBER(#REF!),IF(ISNUMBER(#REF!),ROUND(#REF!*#REF!,2),ROUND(#REF!*$D201,2)),IF(ISNUMBER(#REF!),ROUND($E201*#REF!,2),ROUND($E201*$D201,2)))</f>
        <v>0</v>
      </c>
    </row>
    <row r="202" spans="1:6" ht="15.75">
      <c r="A202" s="20" t="s">
        <v>17</v>
      </c>
      <c r="B202" s="21" t="s">
        <v>218</v>
      </c>
      <c r="C202" s="22"/>
      <c r="D202" s="22"/>
      <c r="E202" s="22"/>
      <c r="F202" s="23"/>
    </row>
    <row r="203" spans="1:6" ht="15.75">
      <c r="A203" s="20"/>
      <c r="B203" s="21" t="s">
        <v>198</v>
      </c>
      <c r="C203" s="22"/>
      <c r="D203" s="22"/>
      <c r="E203" s="22"/>
      <c r="F203" s="23"/>
    </row>
    <row r="204" spans="1:6" ht="15.75">
      <c r="A204" s="20"/>
      <c r="B204" s="21" t="s">
        <v>199</v>
      </c>
      <c r="C204" s="22"/>
      <c r="D204" s="22"/>
      <c r="E204" s="22"/>
      <c r="F204" s="23"/>
    </row>
    <row r="205" spans="1:6" ht="15.75">
      <c r="A205" s="20"/>
      <c r="B205" s="21" t="s">
        <v>200</v>
      </c>
      <c r="C205" s="22"/>
      <c r="D205" s="22"/>
      <c r="E205" s="22"/>
      <c r="F205" s="23"/>
    </row>
    <row r="206" spans="1:6" ht="15.75" customHeight="1">
      <c r="A206" s="20"/>
      <c r="B206" s="21" t="s">
        <v>201</v>
      </c>
      <c r="C206" s="22"/>
      <c r="D206" s="22"/>
      <c r="E206" s="22"/>
      <c r="F206" s="23"/>
    </row>
    <row r="207" spans="1:6" ht="15.75">
      <c r="A207" s="20"/>
      <c r="B207" s="21" t="s">
        <v>202</v>
      </c>
      <c r="C207" s="22"/>
      <c r="D207" s="22"/>
      <c r="E207" s="22"/>
      <c r="F207" s="23"/>
    </row>
    <row r="208" spans="1:6" ht="15.75">
      <c r="A208" s="20"/>
      <c r="B208" s="21" t="s">
        <v>203</v>
      </c>
      <c r="C208" s="22"/>
      <c r="D208" s="22"/>
      <c r="E208" s="22"/>
      <c r="F208" s="23"/>
    </row>
    <row r="209" spans="1:6" ht="15.75">
      <c r="A209" s="20"/>
      <c r="B209" s="21" t="s">
        <v>204</v>
      </c>
      <c r="C209" s="22"/>
      <c r="D209" s="22"/>
      <c r="E209" s="22"/>
      <c r="F209" s="23"/>
    </row>
    <row r="210" spans="1:6" ht="15.75">
      <c r="A210" s="20"/>
      <c r="B210" s="21" t="s">
        <v>205</v>
      </c>
      <c r="C210" s="22"/>
      <c r="D210" s="22"/>
      <c r="E210" s="22"/>
      <c r="F210" s="23"/>
    </row>
    <row r="211" spans="1:6" ht="15.75">
      <c r="A211" s="20"/>
      <c r="B211" s="21" t="s">
        <v>206</v>
      </c>
      <c r="C211" s="22"/>
      <c r="D211" s="22"/>
      <c r="E211" s="22"/>
      <c r="F211" s="23"/>
    </row>
    <row r="212" spans="1:6" ht="15.75">
      <c r="A212" s="20"/>
      <c r="B212" s="21" t="s">
        <v>207</v>
      </c>
      <c r="C212" s="22"/>
      <c r="D212" s="22"/>
      <c r="E212" s="22"/>
      <c r="F212" s="23"/>
    </row>
    <row r="213" spans="1:6" ht="15.75">
      <c r="A213" s="20"/>
      <c r="B213" s="21" t="s">
        <v>204</v>
      </c>
      <c r="C213" s="22"/>
      <c r="D213" s="22"/>
      <c r="E213" s="22"/>
      <c r="F213" s="23"/>
    </row>
    <row r="214" spans="1:6" ht="15.75">
      <c r="A214" s="20"/>
      <c r="B214" s="21" t="s">
        <v>208</v>
      </c>
      <c r="C214" s="22"/>
      <c r="D214" s="22"/>
      <c r="E214" s="22"/>
      <c r="F214" s="23"/>
    </row>
    <row r="215" spans="1:6" ht="15.75">
      <c r="A215" s="11" t="s">
        <v>219</v>
      </c>
      <c r="B215" s="24" t="s">
        <v>220</v>
      </c>
      <c r="C215" s="15" t="s">
        <v>147</v>
      </c>
      <c r="D215" s="29">
        <v>720</v>
      </c>
      <c r="E215" s="17"/>
      <c r="F215" s="19">
        <f>IF(ISNUMBER(#REF!),IF(ISNUMBER(#REF!),ROUND(#REF!*#REF!,2),ROUND(#REF!*$D215,2)),IF(ISNUMBER(#REF!),ROUND($E215*#REF!,2),ROUND($E215*$D215,2)))</f>
        <v>0</v>
      </c>
    </row>
    <row r="216" spans="1:6" ht="15.75">
      <c r="A216" s="11" t="s">
        <v>221</v>
      </c>
      <c r="B216" s="14" t="s">
        <v>222</v>
      </c>
      <c r="C216" s="15" t="s">
        <v>147</v>
      </c>
      <c r="D216" s="29">
        <v>48</v>
      </c>
      <c r="E216" s="17"/>
      <c r="F216" s="19">
        <f>IF(ISNUMBER(#REF!),IF(ISNUMBER(#REF!),ROUND(#REF!*#REF!,2),ROUND(#REF!*$D216,2)),IF(ISNUMBER(#REF!),ROUND($E216*#REF!,2),ROUND($E216*$D216,2)))</f>
        <v>0</v>
      </c>
    </row>
    <row r="217" spans="1:6" ht="47.25">
      <c r="A217" s="20" t="s">
        <v>17</v>
      </c>
      <c r="B217" s="21" t="s">
        <v>223</v>
      </c>
      <c r="C217" s="22"/>
      <c r="D217" s="22"/>
      <c r="E217" s="22"/>
      <c r="F217" s="23"/>
    </row>
    <row r="218" spans="1:6" ht="15.75">
      <c r="A218" s="20"/>
      <c r="B218" s="21" t="s">
        <v>224</v>
      </c>
      <c r="C218" s="22"/>
      <c r="D218" s="22"/>
      <c r="E218" s="22"/>
      <c r="F218" s="23"/>
    </row>
    <row r="219" spans="1:6" ht="15.75">
      <c r="A219" s="213" t="s">
        <v>225</v>
      </c>
      <c r="B219" s="214"/>
      <c r="C219" s="26"/>
      <c r="D219" s="27"/>
      <c r="E219" s="26"/>
      <c r="F219" s="28">
        <f>F$135+F$143+F$152+F$157+F$165+F$170+SUM(F$184:F$201)+SUM(F$215:F$216)</f>
        <v>0</v>
      </c>
    </row>
    <row r="220" spans="1:6" ht="15.75">
      <c r="A220" s="11" t="s">
        <v>226</v>
      </c>
      <c r="B220" s="13" t="s">
        <v>227</v>
      </c>
      <c r="C220" s="8"/>
      <c r="D220" s="9"/>
      <c r="E220" s="9"/>
      <c r="F220" s="10"/>
    </row>
    <row r="221" spans="1:6" ht="15.75">
      <c r="A221" s="11" t="s">
        <v>228</v>
      </c>
      <c r="B221" s="14" t="s">
        <v>229</v>
      </c>
      <c r="C221" s="15" t="s">
        <v>125</v>
      </c>
      <c r="D221" s="25">
        <v>7</v>
      </c>
      <c r="E221" s="17"/>
      <c r="F221" s="19">
        <f>IF(ISNUMBER(#REF!),IF(ISNUMBER(#REF!),ROUND(#REF!*#REF!,2),ROUND(#REF!*$D221,2)),IF(ISNUMBER(#REF!),ROUND($E221*#REF!,2),ROUND($E221*$D221,2)))</f>
        <v>0</v>
      </c>
    </row>
    <row r="222" spans="1:6" ht="15.75">
      <c r="A222" s="20" t="s">
        <v>17</v>
      </c>
      <c r="B222" s="21" t="s">
        <v>230</v>
      </c>
      <c r="C222" s="22"/>
      <c r="D222" s="22"/>
      <c r="E222" s="22"/>
      <c r="F222" s="23"/>
    </row>
    <row r="223" spans="1:6" ht="15.75">
      <c r="A223" s="11" t="s">
        <v>231</v>
      </c>
      <c r="B223" s="14" t="s">
        <v>232</v>
      </c>
      <c r="C223" s="15" t="s">
        <v>125</v>
      </c>
      <c r="D223" s="25">
        <v>41</v>
      </c>
      <c r="E223" s="17"/>
      <c r="F223" s="19">
        <f>IF(ISNUMBER(#REF!),IF(ISNUMBER(#REF!),ROUND(#REF!*#REF!,2),ROUND(#REF!*$D223,2)),IF(ISNUMBER(#REF!),ROUND($E223*#REF!,2),ROUND($E223*$D223,2)))</f>
        <v>0</v>
      </c>
    </row>
    <row r="224" spans="1:6" ht="47.25">
      <c r="A224" s="20" t="s">
        <v>17</v>
      </c>
      <c r="B224" s="21" t="s">
        <v>233</v>
      </c>
      <c r="C224" s="22"/>
      <c r="D224" s="22"/>
      <c r="E224" s="22"/>
      <c r="F224" s="23"/>
    </row>
    <row r="225" spans="1:6" ht="15.75">
      <c r="A225" s="20"/>
      <c r="B225" s="21" t="s">
        <v>234</v>
      </c>
      <c r="C225" s="22"/>
      <c r="D225" s="22"/>
      <c r="E225" s="22"/>
      <c r="F225" s="23"/>
    </row>
    <row r="226" spans="1:6" ht="31.5">
      <c r="A226" s="20"/>
      <c r="B226" s="21" t="s">
        <v>235</v>
      </c>
      <c r="C226" s="22"/>
      <c r="D226" s="22"/>
      <c r="E226" s="22"/>
      <c r="F226" s="23"/>
    </row>
    <row r="227" spans="1:6" ht="15.75">
      <c r="A227" s="20"/>
      <c r="B227" s="21" t="s">
        <v>236</v>
      </c>
      <c r="C227" s="22"/>
      <c r="D227" s="22"/>
      <c r="E227" s="22"/>
      <c r="F227" s="23"/>
    </row>
    <row r="228" spans="1:6" ht="15.75">
      <c r="A228" s="20"/>
      <c r="B228" s="21" t="s">
        <v>237</v>
      </c>
      <c r="C228" s="22"/>
      <c r="D228" s="22"/>
      <c r="E228" s="22"/>
      <c r="F228" s="23"/>
    </row>
    <row r="229" spans="1:6" ht="31.5">
      <c r="A229" s="20"/>
      <c r="B229" s="21" t="s">
        <v>238</v>
      </c>
      <c r="C229" s="22"/>
      <c r="D229" s="22"/>
      <c r="E229" s="22"/>
      <c r="F229" s="23"/>
    </row>
    <row r="230" spans="1:6" ht="15.75">
      <c r="A230" s="20"/>
      <c r="B230" s="21" t="s">
        <v>239</v>
      </c>
      <c r="C230" s="22"/>
      <c r="D230" s="22"/>
      <c r="E230" s="22"/>
      <c r="F230" s="23"/>
    </row>
    <row r="231" spans="1:6" ht="31.5">
      <c r="A231" s="20"/>
      <c r="B231" s="21" t="s">
        <v>240</v>
      </c>
      <c r="C231" s="22"/>
      <c r="D231" s="22"/>
      <c r="E231" s="22"/>
      <c r="F231" s="23"/>
    </row>
    <row r="232" spans="1:6" ht="47.25">
      <c r="A232" s="20"/>
      <c r="B232" s="21" t="s">
        <v>241</v>
      </c>
      <c r="C232" s="22"/>
      <c r="D232" s="22"/>
      <c r="E232" s="22"/>
      <c r="F232" s="23"/>
    </row>
    <row r="233" spans="1:6" ht="15.75">
      <c r="A233" s="11" t="s">
        <v>242</v>
      </c>
      <c r="B233" s="14" t="s">
        <v>243</v>
      </c>
      <c r="C233" s="15" t="s">
        <v>147</v>
      </c>
      <c r="D233" s="29">
        <v>160</v>
      </c>
      <c r="E233" s="17"/>
      <c r="F233" s="19">
        <f>IF(ISNUMBER(#REF!),IF(ISNUMBER(#REF!),ROUND(#REF!*#REF!,2),ROUND(#REF!*$D233,2)),IF(ISNUMBER(#REF!),ROUND($E233*#REF!,2),ROUND($E233*$D233,2)))</f>
        <v>0</v>
      </c>
    </row>
    <row r="234" spans="1:6" ht="15.75" customHeight="1">
      <c r="A234" s="20" t="s">
        <v>17</v>
      </c>
      <c r="B234" s="21" t="s">
        <v>244</v>
      </c>
      <c r="C234" s="22"/>
      <c r="D234" s="22"/>
      <c r="E234" s="22"/>
      <c r="F234" s="23"/>
    </row>
    <row r="235" spans="1:6" ht="15.75">
      <c r="A235" s="11" t="s">
        <v>245</v>
      </c>
      <c r="B235" s="14" t="s">
        <v>246</v>
      </c>
      <c r="C235" s="15" t="s">
        <v>125</v>
      </c>
      <c r="D235" s="25">
        <v>58</v>
      </c>
      <c r="E235" s="17"/>
      <c r="F235" s="19">
        <f>IF(ISNUMBER(#REF!),IF(ISNUMBER(#REF!),ROUND(#REF!*#REF!,2),ROUND(#REF!*$D235,2)),IF(ISNUMBER(#REF!),ROUND($E235*#REF!,2),ROUND($E235*$D235,2)))</f>
        <v>0</v>
      </c>
    </row>
    <row r="236" spans="1:6" ht="47.25">
      <c r="A236" s="20" t="s">
        <v>17</v>
      </c>
      <c r="B236" s="21" t="s">
        <v>247</v>
      </c>
      <c r="C236" s="22"/>
      <c r="D236" s="22"/>
      <c r="E236" s="22"/>
      <c r="F236" s="23"/>
    </row>
    <row r="237" spans="1:6" ht="15.75">
      <c r="A237" s="11" t="s">
        <v>248</v>
      </c>
      <c r="B237" s="14" t="s">
        <v>249</v>
      </c>
      <c r="C237" s="15"/>
      <c r="D237" s="16">
        <v>0</v>
      </c>
      <c r="E237" s="17"/>
      <c r="F237" s="19">
        <f>IF(ISNUMBER(#REF!),IF(ISNUMBER(#REF!),ROUND(#REF!*#REF!,2),ROUND(#REF!*$D237,2)),IF(ISNUMBER(#REF!),ROUND($E237*#REF!,2),ROUND($E237*$D237,2)))</f>
        <v>0</v>
      </c>
    </row>
    <row r="238" spans="1:6" ht="15.75">
      <c r="A238" s="20" t="s">
        <v>17</v>
      </c>
      <c r="B238" s="21" t="s">
        <v>250</v>
      </c>
      <c r="C238" s="22"/>
      <c r="D238" s="22"/>
      <c r="E238" s="22"/>
      <c r="F238" s="23"/>
    </row>
    <row r="239" spans="1:6" ht="31.5">
      <c r="A239" s="20"/>
      <c r="B239" s="21" t="s">
        <v>251</v>
      </c>
      <c r="C239" s="22"/>
      <c r="D239" s="22"/>
      <c r="E239" s="22"/>
      <c r="F239" s="23"/>
    </row>
    <row r="240" spans="1:6" ht="15.75">
      <c r="A240" s="11" t="s">
        <v>252</v>
      </c>
      <c r="B240" s="24" t="s">
        <v>253</v>
      </c>
      <c r="C240" s="15" t="s">
        <v>125</v>
      </c>
      <c r="D240" s="25">
        <v>2</v>
      </c>
      <c r="E240" s="17"/>
      <c r="F240" s="19">
        <f>IF(ISNUMBER(#REF!),IF(ISNUMBER(#REF!),ROUND(#REF!*#REF!,2),ROUND(#REF!*$D240,2)),IF(ISNUMBER(#REF!),ROUND($E240*#REF!,2),ROUND($E240*$D240,2)))</f>
        <v>0</v>
      </c>
    </row>
    <row r="241" spans="1:6" ht="15.75">
      <c r="A241" s="11" t="s">
        <v>254</v>
      </c>
      <c r="B241" s="24" t="s">
        <v>255</v>
      </c>
      <c r="C241" s="15" t="s">
        <v>125</v>
      </c>
      <c r="D241" s="25">
        <v>2</v>
      </c>
      <c r="E241" s="17"/>
      <c r="F241" s="19">
        <f>IF(ISNUMBER(#REF!),IF(ISNUMBER(#REF!),ROUND(#REF!*#REF!,2),ROUND(#REF!*$D241,2)),IF(ISNUMBER(#REF!),ROUND($E241*#REF!,2),ROUND($E241*$D241,2)))</f>
        <v>0</v>
      </c>
    </row>
    <row r="242" spans="1:6" ht="15.75">
      <c r="A242" s="11" t="s">
        <v>256</v>
      </c>
      <c r="B242" s="14" t="s">
        <v>257</v>
      </c>
      <c r="C242" s="15" t="s">
        <v>66</v>
      </c>
      <c r="D242" s="25">
        <v>1</v>
      </c>
      <c r="E242" s="17"/>
      <c r="F242" s="19">
        <f>IF(ISNUMBER(#REF!),IF(ISNUMBER(#REF!),ROUND(#REF!*#REF!,2),ROUND(#REF!*$D242,2)),IF(ISNUMBER(#REF!),ROUND($E242*#REF!,2),ROUND($E242*$D242,2)))</f>
        <v>0</v>
      </c>
    </row>
    <row r="243" spans="1:6" ht="31.5">
      <c r="A243" s="20" t="s">
        <v>17</v>
      </c>
      <c r="B243" s="21" t="s">
        <v>258</v>
      </c>
      <c r="C243" s="22"/>
      <c r="D243" s="22"/>
      <c r="E243" s="22"/>
      <c r="F243" s="23"/>
    </row>
    <row r="244" spans="1:6" ht="31.5">
      <c r="A244" s="20"/>
      <c r="B244" s="21" t="s">
        <v>259</v>
      </c>
      <c r="C244" s="22"/>
      <c r="D244" s="22"/>
      <c r="E244" s="22"/>
      <c r="F244" s="23"/>
    </row>
    <row r="245" spans="1:6" ht="31.5">
      <c r="A245" s="20"/>
      <c r="B245" s="21" t="s">
        <v>260</v>
      </c>
      <c r="C245" s="22"/>
      <c r="D245" s="22"/>
      <c r="E245" s="22"/>
      <c r="F245" s="23"/>
    </row>
    <row r="246" spans="1:6" ht="31.5">
      <c r="A246" s="20"/>
      <c r="B246" s="21" t="s">
        <v>261</v>
      </c>
      <c r="C246" s="22"/>
      <c r="D246" s="22"/>
      <c r="E246" s="22"/>
      <c r="F246" s="23"/>
    </row>
    <row r="247" spans="1:6" ht="15.75">
      <c r="A247" s="213" t="s">
        <v>262</v>
      </c>
      <c r="B247" s="214"/>
      <c r="C247" s="26"/>
      <c r="D247" s="27"/>
      <c r="E247" s="26"/>
      <c r="F247" s="28">
        <f>F$221+F$223+F$233+F$235+F$237+SUM(F$240:F$242)</f>
        <v>0</v>
      </c>
    </row>
    <row r="248" spans="1:6" ht="15.75">
      <c r="A248" s="11" t="s">
        <v>263</v>
      </c>
      <c r="B248" s="13" t="s">
        <v>264</v>
      </c>
      <c r="C248" s="8"/>
      <c r="D248" s="9"/>
      <c r="E248" s="9"/>
      <c r="F248" s="10"/>
    </row>
    <row r="249" spans="1:6" ht="15.75">
      <c r="A249" s="11" t="s">
        <v>265</v>
      </c>
      <c r="B249" s="14" t="s">
        <v>266</v>
      </c>
      <c r="C249" s="15"/>
      <c r="D249" s="16">
        <v>0</v>
      </c>
      <c r="E249" s="17"/>
      <c r="F249" s="19">
        <f>IF(ISNUMBER(#REF!),IF(ISNUMBER(#REF!),ROUND(#REF!*#REF!,2),ROUND(#REF!*$D249,2)),IF(ISNUMBER(#REF!),ROUND($E249*#REF!,2),ROUND($E249*$D249,2)))</f>
        <v>0</v>
      </c>
    </row>
    <row r="250" spans="1:6" ht="15.75">
      <c r="A250" s="20" t="s">
        <v>17</v>
      </c>
      <c r="B250" s="21" t="s">
        <v>267</v>
      </c>
      <c r="C250" s="22"/>
      <c r="D250" s="22"/>
      <c r="E250" s="22"/>
      <c r="F250" s="23"/>
    </row>
    <row r="251" spans="1:6" ht="31.5">
      <c r="A251" s="20"/>
      <c r="B251" s="21" t="s">
        <v>268</v>
      </c>
      <c r="C251" s="22"/>
      <c r="D251" s="22"/>
      <c r="E251" s="22"/>
      <c r="F251" s="23"/>
    </row>
    <row r="252" spans="1:6" ht="15.75">
      <c r="A252" s="20"/>
      <c r="B252" s="21" t="s">
        <v>269</v>
      </c>
      <c r="C252" s="22"/>
      <c r="D252" s="22"/>
      <c r="E252" s="22"/>
      <c r="F252" s="23"/>
    </row>
    <row r="253" spans="1:6" ht="15.75">
      <c r="A253" s="20"/>
      <c r="B253" s="21" t="s">
        <v>270</v>
      </c>
      <c r="C253" s="22"/>
      <c r="D253" s="22"/>
      <c r="E253" s="22"/>
      <c r="F253" s="23"/>
    </row>
    <row r="254" spans="1:6" ht="15.75">
      <c r="A254" s="20"/>
      <c r="B254" s="21" t="s">
        <v>271</v>
      </c>
      <c r="C254" s="22"/>
      <c r="D254" s="22"/>
      <c r="E254" s="22"/>
      <c r="F254" s="23"/>
    </row>
    <row r="255" spans="1:6" ht="15.75">
      <c r="A255" s="20"/>
      <c r="B255" s="21" t="s">
        <v>272</v>
      </c>
      <c r="C255" s="22"/>
      <c r="D255" s="22"/>
      <c r="E255" s="22"/>
      <c r="F255" s="23"/>
    </row>
    <row r="256" spans="1:6" ht="15.75">
      <c r="A256" s="20"/>
      <c r="B256" s="21" t="s">
        <v>273</v>
      </c>
      <c r="C256" s="22"/>
      <c r="D256" s="22"/>
      <c r="E256" s="22"/>
      <c r="F256" s="23"/>
    </row>
    <row r="257" spans="1:6" ht="15.75">
      <c r="A257" s="20"/>
      <c r="B257" s="21" t="s">
        <v>274</v>
      </c>
      <c r="C257" s="22"/>
      <c r="D257" s="22"/>
      <c r="E257" s="22"/>
      <c r="F257" s="23"/>
    </row>
    <row r="258" spans="1:6" ht="47.25">
      <c r="A258" s="20"/>
      <c r="B258" s="21" t="s">
        <v>275</v>
      </c>
      <c r="C258" s="22"/>
      <c r="D258" s="22"/>
      <c r="E258" s="22"/>
      <c r="F258" s="23"/>
    </row>
    <row r="259" spans="1:6" ht="15.75">
      <c r="A259" s="20"/>
      <c r="B259" s="21" t="s">
        <v>276</v>
      </c>
      <c r="C259" s="22"/>
      <c r="D259" s="22"/>
      <c r="E259" s="22"/>
      <c r="F259" s="23"/>
    </row>
    <row r="260" spans="1:6" ht="15.75">
      <c r="A260" s="20"/>
      <c r="B260" s="21" t="s">
        <v>277</v>
      </c>
      <c r="C260" s="22"/>
      <c r="D260" s="22"/>
      <c r="E260" s="22"/>
      <c r="F260" s="23"/>
    </row>
    <row r="261" spans="1:6" ht="15.75">
      <c r="A261" s="20"/>
      <c r="B261" s="21" t="s">
        <v>278</v>
      </c>
      <c r="C261" s="22"/>
      <c r="D261" s="22"/>
      <c r="E261" s="22"/>
      <c r="F261" s="23"/>
    </row>
    <row r="262" spans="1:6" ht="31.5">
      <c r="A262" s="20"/>
      <c r="B262" s="21" t="s">
        <v>279</v>
      </c>
      <c r="C262" s="22"/>
      <c r="D262" s="22"/>
      <c r="E262" s="22"/>
      <c r="F262" s="23"/>
    </row>
    <row r="263" spans="1:6" ht="15.75">
      <c r="A263" s="20"/>
      <c r="B263" s="21" t="s">
        <v>280</v>
      </c>
      <c r="C263" s="22"/>
      <c r="D263" s="22"/>
      <c r="E263" s="22"/>
      <c r="F263" s="23"/>
    </row>
    <row r="264" spans="1:6" ht="15.75">
      <c r="A264" s="20"/>
      <c r="B264" s="21" t="s">
        <v>281</v>
      </c>
      <c r="C264" s="22"/>
      <c r="D264" s="22"/>
      <c r="E264" s="22"/>
      <c r="F264" s="23"/>
    </row>
    <row r="265" spans="1:6" ht="15.75">
      <c r="A265" s="11" t="s">
        <v>282</v>
      </c>
      <c r="B265" s="24" t="s">
        <v>283</v>
      </c>
      <c r="C265" s="15" t="s">
        <v>147</v>
      </c>
      <c r="D265" s="29">
        <v>410</v>
      </c>
      <c r="E265" s="17"/>
      <c r="F265" s="19">
        <f>IF(ISNUMBER(#REF!),IF(ISNUMBER(#REF!),ROUND(#REF!*#REF!,2),ROUND(#REF!*$D265,2)),IF(ISNUMBER(#REF!),ROUND($E265*#REF!,2),ROUND($E265*$D265,2)))</f>
        <v>0</v>
      </c>
    </row>
    <row r="266" spans="1:6" ht="15.75">
      <c r="A266" s="11" t="s">
        <v>284</v>
      </c>
      <c r="B266" s="24" t="s">
        <v>285</v>
      </c>
      <c r="C266" s="15" t="s">
        <v>147</v>
      </c>
      <c r="D266" s="29">
        <v>20</v>
      </c>
      <c r="E266" s="17"/>
      <c r="F266" s="19">
        <f>IF(ISNUMBER(#REF!),IF(ISNUMBER(#REF!),ROUND(#REF!*#REF!,2),ROUND(#REF!*$D266,2)),IF(ISNUMBER(#REF!),ROUND($E266*#REF!,2),ROUND($E266*$D266,2)))</f>
        <v>0</v>
      </c>
    </row>
    <row r="267" spans="1:6" ht="15.75">
      <c r="A267" s="11" t="s">
        <v>552</v>
      </c>
      <c r="B267" s="24" t="s">
        <v>553</v>
      </c>
      <c r="C267" s="15" t="s">
        <v>147</v>
      </c>
      <c r="D267" s="29">
        <v>110</v>
      </c>
      <c r="E267" s="17"/>
      <c r="F267" s="19">
        <f>IF(ISNUMBER(#REF!),IF(ISNUMBER(#REF!),ROUND(#REF!*#REF!,2),ROUND(#REF!*$D267,2)),IF(ISNUMBER(#REF!),ROUND($E267*#REF!,2),ROUND($E267*$D267,2)))</f>
        <v>0</v>
      </c>
    </row>
    <row r="268" spans="1:6" ht="15.75">
      <c r="A268" s="11" t="s">
        <v>286</v>
      </c>
      <c r="B268" s="14" t="s">
        <v>287</v>
      </c>
      <c r="C268" s="8"/>
      <c r="D268" s="9"/>
      <c r="E268" s="9"/>
      <c r="F268" s="10"/>
    </row>
    <row r="269" spans="1:6" ht="15.75">
      <c r="A269" s="20" t="s">
        <v>17</v>
      </c>
      <c r="B269" s="21" t="s">
        <v>288</v>
      </c>
      <c r="C269" s="22"/>
      <c r="D269" s="22"/>
      <c r="E269" s="22"/>
      <c r="F269" s="23"/>
    </row>
    <row r="270" spans="1:6" ht="15.75">
      <c r="A270" s="20"/>
      <c r="B270" s="21" t="s">
        <v>289</v>
      </c>
      <c r="C270" s="22"/>
      <c r="D270" s="22"/>
      <c r="E270" s="22"/>
      <c r="F270" s="23"/>
    </row>
    <row r="271" spans="1:6" ht="15.75">
      <c r="A271" s="20"/>
      <c r="B271" s="21" t="s">
        <v>290</v>
      </c>
      <c r="C271" s="22"/>
      <c r="D271" s="22"/>
      <c r="E271" s="22"/>
      <c r="F271" s="23"/>
    </row>
    <row r="272" spans="1:6" ht="15.75">
      <c r="A272" s="20"/>
      <c r="B272" s="21" t="s">
        <v>291</v>
      </c>
      <c r="C272" s="22"/>
      <c r="D272" s="22"/>
      <c r="E272" s="22"/>
      <c r="F272" s="23"/>
    </row>
    <row r="273" spans="1:6" ht="15.75">
      <c r="A273" s="20"/>
      <c r="B273" s="21" t="s">
        <v>292</v>
      </c>
      <c r="C273" s="22"/>
      <c r="D273" s="22"/>
      <c r="E273" s="22"/>
      <c r="F273" s="23"/>
    </row>
    <row r="274" spans="1:6" ht="15.75">
      <c r="A274" s="11" t="s">
        <v>293</v>
      </c>
      <c r="B274" s="24" t="s">
        <v>294</v>
      </c>
      <c r="C274" s="15"/>
      <c r="D274" s="16">
        <v>0</v>
      </c>
      <c r="E274" s="17"/>
      <c r="F274" s="19">
        <f>IF(ISNUMBER(#REF!),IF(ISNUMBER(#REF!),ROUND(#REF!*#REF!,2),ROUND(#REF!*$D274,2)),IF(ISNUMBER(#REF!),ROUND($E274*#REF!,2),ROUND($E274*$D274,2)))</f>
        <v>0</v>
      </c>
    </row>
    <row r="275" spans="1:6" ht="15.75" customHeight="1">
      <c r="A275" s="20" t="s">
        <v>17</v>
      </c>
      <c r="B275" s="21" t="s">
        <v>295</v>
      </c>
      <c r="C275" s="22"/>
      <c r="D275" s="22"/>
      <c r="E275" s="22"/>
      <c r="F275" s="23"/>
    </row>
    <row r="276" spans="1:6" ht="63">
      <c r="A276" s="20"/>
      <c r="B276" s="21" t="s">
        <v>296</v>
      </c>
      <c r="C276" s="22"/>
      <c r="D276" s="22"/>
      <c r="E276" s="22"/>
      <c r="F276" s="23"/>
    </row>
    <row r="277" spans="1:6" ht="15.75">
      <c r="A277" s="20"/>
      <c r="B277" s="21" t="s">
        <v>297</v>
      </c>
      <c r="C277" s="22"/>
      <c r="D277" s="22"/>
      <c r="E277" s="22"/>
      <c r="F277" s="23"/>
    </row>
    <row r="278" spans="1:6" ht="15.75">
      <c r="A278" s="11" t="s">
        <v>298</v>
      </c>
      <c r="B278" s="30" t="s">
        <v>299</v>
      </c>
      <c r="C278" s="15" t="s">
        <v>147</v>
      </c>
      <c r="D278" s="29">
        <v>20</v>
      </c>
      <c r="E278" s="17"/>
      <c r="F278" s="19">
        <f>IF(ISNUMBER(#REF!),IF(ISNUMBER(#REF!),ROUND(#REF!*#REF!,2),ROUND(#REF!*$D278,2)),IF(ISNUMBER(#REF!),ROUND($E278*#REF!,2),ROUND($E278*$D278,2)))</f>
        <v>0</v>
      </c>
    </row>
    <row r="279" spans="1:6" ht="15.75">
      <c r="A279" s="11" t="s">
        <v>554</v>
      </c>
      <c r="B279" s="30" t="s">
        <v>555</v>
      </c>
      <c r="C279" s="15" t="s">
        <v>147</v>
      </c>
      <c r="D279" s="29">
        <v>105</v>
      </c>
      <c r="E279" s="17"/>
      <c r="F279" s="19">
        <f>IF(ISNUMBER(#REF!),IF(ISNUMBER(#REF!),ROUND(#REF!*#REF!,2),ROUND(#REF!*$D279,2)),IF(ISNUMBER(#REF!),ROUND($E279*#REF!,2),ROUND($E279*$D279,2)))</f>
        <v>0</v>
      </c>
    </row>
    <row r="280" spans="1:6" ht="15.75">
      <c r="A280" s="11" t="s">
        <v>300</v>
      </c>
      <c r="B280" s="14" t="s">
        <v>301</v>
      </c>
      <c r="C280" s="8"/>
      <c r="D280" s="9"/>
      <c r="E280" s="9"/>
      <c r="F280" s="10"/>
    </row>
    <row r="281" spans="1:6" ht="15.75">
      <c r="A281" s="20" t="s">
        <v>17</v>
      </c>
      <c r="B281" s="21" t="s">
        <v>584</v>
      </c>
      <c r="C281" s="22"/>
      <c r="D281" s="22"/>
      <c r="E281" s="22"/>
      <c r="F281" s="23"/>
    </row>
    <row r="282" spans="1:6" ht="15.75">
      <c r="A282" s="20"/>
      <c r="B282" s="21" t="s">
        <v>302</v>
      </c>
      <c r="C282" s="22"/>
      <c r="D282" s="22"/>
      <c r="E282" s="22"/>
      <c r="F282" s="23"/>
    </row>
    <row r="283" spans="1:6" ht="15.75">
      <c r="A283" s="20"/>
      <c r="B283" s="21" t="s">
        <v>303</v>
      </c>
      <c r="C283" s="22"/>
      <c r="D283" s="22"/>
      <c r="E283" s="22"/>
      <c r="F283" s="23"/>
    </row>
    <row r="284" spans="1:6" ht="15.75">
      <c r="A284" s="20"/>
      <c r="B284" s="21" t="s">
        <v>588</v>
      </c>
      <c r="C284" s="22"/>
      <c r="D284" s="22"/>
      <c r="E284" s="22"/>
      <c r="F284" s="23"/>
    </row>
    <row r="285" spans="1:6" ht="15.75">
      <c r="A285" s="20"/>
      <c r="B285" s="21" t="s">
        <v>304</v>
      </c>
      <c r="C285" s="22"/>
      <c r="D285" s="22"/>
      <c r="E285" s="22"/>
      <c r="F285" s="23"/>
    </row>
    <row r="286" spans="1:6" ht="15.75">
      <c r="A286" s="20"/>
      <c r="B286" s="21" t="s">
        <v>305</v>
      </c>
      <c r="C286" s="22"/>
      <c r="D286" s="22"/>
      <c r="E286" s="22"/>
      <c r="F286" s="23"/>
    </row>
    <row r="287" spans="1:6" ht="15.75">
      <c r="A287" s="20"/>
      <c r="B287" s="21" t="s">
        <v>306</v>
      </c>
      <c r="C287" s="22"/>
      <c r="D287" s="22"/>
      <c r="E287" s="22"/>
      <c r="F287" s="23"/>
    </row>
    <row r="288" spans="1:6" ht="15.75">
      <c r="A288" s="11" t="s">
        <v>307</v>
      </c>
      <c r="B288" s="24" t="s">
        <v>581</v>
      </c>
      <c r="C288" s="15" t="s">
        <v>147</v>
      </c>
      <c r="D288" s="29">
        <v>25</v>
      </c>
      <c r="E288" s="17"/>
      <c r="F288" s="19">
        <f>IF(ISNUMBER(#REF!),IF(ISNUMBER(#REF!),ROUND(#REF!*#REF!,2),ROUND(#REF!*$D288,2)),IF(ISNUMBER(#REF!),ROUND($E288*#REF!,2),ROUND($E288*$D288,2)))</f>
        <v>0</v>
      </c>
    </row>
    <row r="289" spans="1:6" ht="15.75">
      <c r="A289" s="11" t="s">
        <v>308</v>
      </c>
      <c r="B289" s="24" t="s">
        <v>582</v>
      </c>
      <c r="C289" s="15" t="s">
        <v>147</v>
      </c>
      <c r="D289" s="29">
        <v>390</v>
      </c>
      <c r="E289" s="17"/>
      <c r="F289" s="19">
        <f>IF(ISNUMBER(#REF!),IF(ISNUMBER(#REF!),ROUND(#REF!*#REF!,2),ROUND(#REF!*$D289,2)),IF(ISNUMBER(#REF!),ROUND($E289*#REF!,2),ROUND($E289*$D289,2)))</f>
        <v>0</v>
      </c>
    </row>
    <row r="290" spans="1:6" ht="15.75">
      <c r="A290" s="11" t="s">
        <v>556</v>
      </c>
      <c r="B290" s="24" t="s">
        <v>583</v>
      </c>
      <c r="C290" s="15" t="s">
        <v>147</v>
      </c>
      <c r="D290" s="29">
        <v>6</v>
      </c>
      <c r="E290" s="17"/>
      <c r="F290" s="19">
        <f>IF(ISNUMBER(#REF!),IF(ISNUMBER(#REF!),ROUND(#REF!*#REF!,2),ROUND(#REF!*$D290,2)),IF(ISNUMBER(#REF!),ROUND($E290*#REF!,2),ROUND($E290*$D290,2)))</f>
        <v>0</v>
      </c>
    </row>
    <row r="291" spans="1:6" ht="15.75">
      <c r="A291" s="11" t="s">
        <v>557</v>
      </c>
      <c r="B291" s="24" t="s">
        <v>558</v>
      </c>
      <c r="C291" s="15" t="s">
        <v>125</v>
      </c>
      <c r="D291" s="25">
        <v>1</v>
      </c>
      <c r="E291" s="17"/>
      <c r="F291" s="19">
        <f>IF(ISNUMBER(#REF!),IF(ISNUMBER(#REF!),ROUND(#REF!*#REF!,2),ROUND(#REF!*$D291,2)),IF(ISNUMBER(#REF!),ROUND($E291*#REF!,2),ROUND($E291*$D291,2)))</f>
        <v>0</v>
      </c>
    </row>
    <row r="292" spans="1:6" ht="15.75">
      <c r="A292" s="11" t="s">
        <v>572</v>
      </c>
      <c r="B292" s="24" t="s">
        <v>580</v>
      </c>
      <c r="C292" s="15" t="s">
        <v>576</v>
      </c>
      <c r="D292" s="25">
        <v>1</v>
      </c>
      <c r="E292" s="17"/>
      <c r="F292" s="19">
        <f>IF(ISNUMBER(#REF!),IF(ISNUMBER(#REF!),ROUND(#REF!*#REF!,2),ROUND(#REF!*$D292,2)),IF(ISNUMBER(#REF!),ROUND($E292*#REF!,2),ROUND($E292*$D292,2)))</f>
        <v>0</v>
      </c>
    </row>
    <row r="293" spans="1:6" ht="15.75">
      <c r="A293" s="20" t="s">
        <v>17</v>
      </c>
      <c r="B293" s="21" t="s">
        <v>289</v>
      </c>
      <c r="C293" s="22"/>
      <c r="D293" s="22"/>
      <c r="E293" s="22"/>
      <c r="F293" s="23"/>
    </row>
    <row r="294" spans="1:6" ht="15.75">
      <c r="A294" s="20"/>
      <c r="B294" s="21" t="s">
        <v>579</v>
      </c>
      <c r="C294" s="22"/>
      <c r="D294" s="22"/>
      <c r="E294" s="22"/>
      <c r="F294" s="23"/>
    </row>
    <row r="295" spans="1:6" ht="15.75">
      <c r="A295" s="20"/>
      <c r="B295" s="21" t="s">
        <v>302</v>
      </c>
      <c r="C295" s="22"/>
      <c r="D295" s="22"/>
      <c r="E295" s="22"/>
      <c r="F295" s="23"/>
    </row>
    <row r="296" spans="1:6" ht="15.75">
      <c r="A296" s="20"/>
      <c r="B296" s="21" t="s">
        <v>575</v>
      </c>
      <c r="C296" s="22"/>
      <c r="D296" s="22"/>
      <c r="E296" s="22"/>
      <c r="F296" s="23"/>
    </row>
    <row r="297" spans="1:6" ht="15.75">
      <c r="A297" s="20"/>
      <c r="B297" s="21" t="s">
        <v>573</v>
      </c>
      <c r="C297" s="22"/>
      <c r="D297" s="22"/>
      <c r="E297" s="22"/>
      <c r="F297" s="23"/>
    </row>
    <row r="298" spans="1:6" ht="15.75">
      <c r="A298" s="20"/>
      <c r="B298" s="21" t="s">
        <v>574</v>
      </c>
      <c r="C298" s="22"/>
      <c r="D298" s="22"/>
      <c r="E298" s="22"/>
      <c r="F298" s="23"/>
    </row>
    <row r="299" spans="1:6" ht="15.75">
      <c r="A299" s="20"/>
      <c r="B299" s="21" t="s">
        <v>577</v>
      </c>
      <c r="C299" s="22"/>
      <c r="D299" s="22"/>
      <c r="E299" s="22"/>
      <c r="F299" s="23"/>
    </row>
    <row r="300" spans="1:6" ht="15.75">
      <c r="A300" s="20"/>
      <c r="B300" s="21" t="s">
        <v>578</v>
      </c>
      <c r="C300" s="22"/>
      <c r="D300" s="22"/>
      <c r="E300" s="22"/>
      <c r="F300" s="23"/>
    </row>
    <row r="301" spans="1:6" ht="15.75">
      <c r="A301" s="213" t="s">
        <v>309</v>
      </c>
      <c r="B301" s="214"/>
      <c r="C301" s="26"/>
      <c r="D301" s="27"/>
      <c r="E301" s="26"/>
      <c r="F301" s="28">
        <f>F$249+SUM(F$265:F$267)+F$274+SUM(F$278:F$279)+SUM(F$288:F$292)</f>
        <v>0</v>
      </c>
    </row>
    <row r="302" spans="1:6" ht="15.75">
      <c r="A302" s="11" t="s">
        <v>310</v>
      </c>
      <c r="B302" s="13" t="s">
        <v>311</v>
      </c>
      <c r="C302" s="8"/>
      <c r="D302" s="9"/>
      <c r="E302" s="9"/>
      <c r="F302" s="10"/>
    </row>
    <row r="303" spans="1:6" ht="15.75">
      <c r="A303" s="11" t="s">
        <v>312</v>
      </c>
      <c r="B303" s="14" t="s">
        <v>313</v>
      </c>
      <c r="C303" s="8"/>
      <c r="D303" s="9"/>
      <c r="E303" s="9"/>
      <c r="F303" s="10"/>
    </row>
    <row r="304" spans="1:6" ht="47.25">
      <c r="A304" s="20" t="s">
        <v>17</v>
      </c>
      <c r="B304" s="21" t="s">
        <v>314</v>
      </c>
      <c r="C304" s="22"/>
      <c r="D304" s="22"/>
      <c r="E304" s="22"/>
      <c r="F304" s="23"/>
    </row>
    <row r="305" spans="1:6" ht="15.75">
      <c r="A305" s="20"/>
      <c r="B305" s="21" t="s">
        <v>315</v>
      </c>
      <c r="C305" s="22"/>
      <c r="D305" s="22"/>
      <c r="E305" s="22"/>
      <c r="F305" s="23"/>
    </row>
    <row r="306" spans="1:6" ht="15.75">
      <c r="A306" s="11" t="s">
        <v>316</v>
      </c>
      <c r="B306" s="24" t="s">
        <v>317</v>
      </c>
      <c r="C306" s="15" t="s">
        <v>125</v>
      </c>
      <c r="D306" s="25">
        <v>10</v>
      </c>
      <c r="E306" s="17"/>
      <c r="F306" s="19">
        <f>IF(ISNUMBER(#REF!),IF(ISNUMBER(#REF!),ROUND(#REF!*#REF!,2),ROUND(#REF!*$D306,2)),IF(ISNUMBER(#REF!),ROUND($E306*#REF!,2),ROUND($E306*$D306,2)))</f>
        <v>0</v>
      </c>
    </row>
    <row r="307" spans="1:6" ht="15.75">
      <c r="A307" s="11" t="s">
        <v>318</v>
      </c>
      <c r="B307" s="24" t="s">
        <v>319</v>
      </c>
      <c r="C307" s="15" t="s">
        <v>125</v>
      </c>
      <c r="D307" s="25">
        <v>4</v>
      </c>
      <c r="E307" s="17"/>
      <c r="F307" s="19">
        <f>IF(ISNUMBER(#REF!),IF(ISNUMBER(#REF!),ROUND(#REF!*#REF!,2),ROUND(#REF!*$D307,2)),IF(ISNUMBER(#REF!),ROUND($E307*#REF!,2),ROUND($E307*$D307,2)))</f>
        <v>0</v>
      </c>
    </row>
    <row r="308" spans="1:6" ht="15.75">
      <c r="A308" s="11" t="s">
        <v>320</v>
      </c>
      <c r="B308" s="14" t="s">
        <v>321</v>
      </c>
      <c r="C308" s="15" t="s">
        <v>147</v>
      </c>
      <c r="D308" s="29">
        <v>260</v>
      </c>
      <c r="E308" s="17"/>
      <c r="F308" s="19">
        <f>IF(ISNUMBER(#REF!),IF(ISNUMBER(#REF!),ROUND(#REF!*#REF!,2),ROUND(#REF!*$D308,2)),IF(ISNUMBER(#REF!),ROUND($E308*#REF!,2),ROUND($E308*$D308,2)))</f>
        <v>0</v>
      </c>
    </row>
    <row r="309" spans="1:6" ht="15.75">
      <c r="A309" s="20" t="s">
        <v>17</v>
      </c>
      <c r="B309" s="21" t="s">
        <v>322</v>
      </c>
      <c r="C309" s="22"/>
      <c r="D309" s="22"/>
      <c r="E309" s="22"/>
      <c r="F309" s="23"/>
    </row>
    <row r="310" spans="1:6" ht="15.75">
      <c r="A310" s="20"/>
      <c r="B310" s="21" t="s">
        <v>323</v>
      </c>
      <c r="C310" s="22"/>
      <c r="D310" s="22"/>
      <c r="E310" s="22"/>
      <c r="F310" s="23"/>
    </row>
    <row r="311" spans="1:6" ht="15.75">
      <c r="A311" s="20"/>
      <c r="B311" s="21" t="s">
        <v>324</v>
      </c>
      <c r="C311" s="22"/>
      <c r="D311" s="22"/>
      <c r="E311" s="22"/>
      <c r="F311" s="23"/>
    </row>
    <row r="312" spans="1:6" ht="15.75">
      <c r="A312" s="20"/>
      <c r="B312" s="21" t="s">
        <v>325</v>
      </c>
      <c r="C312" s="22"/>
      <c r="D312" s="22"/>
      <c r="E312" s="22"/>
      <c r="F312" s="23"/>
    </row>
    <row r="313" spans="1:6" ht="15.75">
      <c r="A313" s="20"/>
      <c r="B313" s="21" t="s">
        <v>326</v>
      </c>
      <c r="C313" s="22"/>
      <c r="D313" s="22"/>
      <c r="E313" s="22"/>
      <c r="F313" s="23"/>
    </row>
    <row r="314" spans="1:6" ht="15.75">
      <c r="A314" s="20"/>
      <c r="B314" s="21" t="s">
        <v>327</v>
      </c>
      <c r="C314" s="22"/>
      <c r="D314" s="22"/>
      <c r="E314" s="22"/>
      <c r="F314" s="23"/>
    </row>
    <row r="315" spans="1:6" ht="15.75" customHeight="1">
      <c r="A315" s="20"/>
      <c r="B315" s="21" t="s">
        <v>328</v>
      </c>
      <c r="C315" s="22"/>
      <c r="D315" s="22"/>
      <c r="E315" s="22"/>
      <c r="F315" s="23"/>
    </row>
    <row r="316" spans="1:6" ht="15.75">
      <c r="A316" s="11" t="s">
        <v>329</v>
      </c>
      <c r="B316" s="14" t="s">
        <v>330</v>
      </c>
      <c r="C316" s="15" t="s">
        <v>113</v>
      </c>
      <c r="D316" s="29">
        <v>125</v>
      </c>
      <c r="E316" s="17"/>
      <c r="F316" s="19">
        <f>IF(ISNUMBER(#REF!),IF(ISNUMBER(#REF!),ROUND(#REF!*#REF!,2),ROUND(#REF!*$D316,2)),IF(ISNUMBER(#REF!),ROUND($E316*#REF!,2),ROUND($E316*$D316,2)))</f>
        <v>0</v>
      </c>
    </row>
    <row r="317" spans="1:6" ht="15.75">
      <c r="A317" s="20" t="s">
        <v>17</v>
      </c>
      <c r="B317" s="21" t="s">
        <v>322</v>
      </c>
      <c r="C317" s="22"/>
      <c r="D317" s="22"/>
      <c r="E317" s="22"/>
      <c r="F317" s="23"/>
    </row>
    <row r="318" spans="1:6" ht="15.75">
      <c r="A318" s="20"/>
      <c r="B318" s="21" t="s">
        <v>323</v>
      </c>
      <c r="C318" s="22"/>
      <c r="D318" s="22"/>
      <c r="E318" s="22"/>
      <c r="F318" s="23"/>
    </row>
    <row r="319" spans="1:6" ht="15.75">
      <c r="A319" s="20"/>
      <c r="B319" s="21" t="s">
        <v>331</v>
      </c>
      <c r="C319" s="22"/>
      <c r="D319" s="22"/>
      <c r="E319" s="22"/>
      <c r="F319" s="23"/>
    </row>
    <row r="320" spans="1:6" ht="15.75">
      <c r="A320" s="20"/>
      <c r="B320" s="21" t="s">
        <v>332</v>
      </c>
      <c r="C320" s="22"/>
      <c r="D320" s="22"/>
      <c r="E320" s="22"/>
      <c r="F320" s="23"/>
    </row>
    <row r="321" spans="1:6" ht="15.75">
      <c r="A321" s="20"/>
      <c r="B321" s="21" t="s">
        <v>333</v>
      </c>
      <c r="C321" s="22"/>
      <c r="D321" s="22"/>
      <c r="E321" s="22"/>
      <c r="F321" s="23"/>
    </row>
    <row r="322" spans="1:6" ht="15.75">
      <c r="A322" s="20"/>
      <c r="B322" s="21" t="s">
        <v>334</v>
      </c>
      <c r="C322" s="22"/>
      <c r="D322" s="22"/>
      <c r="E322" s="22"/>
      <c r="F322" s="23"/>
    </row>
    <row r="323" spans="1:6" ht="15.75">
      <c r="A323" s="20"/>
      <c r="B323" s="21" t="s">
        <v>335</v>
      </c>
      <c r="C323" s="22"/>
      <c r="D323" s="22"/>
      <c r="E323" s="22"/>
      <c r="F323" s="23"/>
    </row>
    <row r="324" spans="1:6" ht="15.75">
      <c r="A324" s="11" t="s">
        <v>336</v>
      </c>
      <c r="B324" s="14" t="s">
        <v>337</v>
      </c>
      <c r="C324" s="15" t="s">
        <v>113</v>
      </c>
      <c r="D324" s="29">
        <v>220</v>
      </c>
      <c r="E324" s="17"/>
      <c r="F324" s="19">
        <f>IF(ISNUMBER(#REF!),IF(ISNUMBER(#REF!),ROUND(#REF!*#REF!,2),ROUND(#REF!*$D324,2)),IF(ISNUMBER(#REF!),ROUND($E324*#REF!,2),ROUND($E324*$D324,2)))</f>
        <v>0</v>
      </c>
    </row>
    <row r="325" spans="1:6" ht="15.75">
      <c r="A325" s="20" t="s">
        <v>17</v>
      </c>
      <c r="B325" s="21" t="s">
        <v>338</v>
      </c>
      <c r="C325" s="22"/>
      <c r="D325" s="22"/>
      <c r="E325" s="22"/>
      <c r="F325" s="23"/>
    </row>
    <row r="326" spans="1:6" ht="15.75">
      <c r="A326" s="20"/>
      <c r="B326" s="21" t="s">
        <v>323</v>
      </c>
      <c r="C326" s="22"/>
      <c r="D326" s="22"/>
      <c r="E326" s="22"/>
      <c r="F326" s="23"/>
    </row>
    <row r="327" spans="1:6" ht="15.75">
      <c r="A327" s="20"/>
      <c r="B327" s="21" t="s">
        <v>331</v>
      </c>
      <c r="C327" s="22"/>
      <c r="D327" s="22"/>
      <c r="E327" s="22"/>
      <c r="F327" s="23"/>
    </row>
    <row r="328" spans="1:6" ht="15.75">
      <c r="A328" s="20"/>
      <c r="B328" s="21" t="s">
        <v>332</v>
      </c>
      <c r="C328" s="22"/>
      <c r="D328" s="22"/>
      <c r="E328" s="22"/>
      <c r="F328" s="23"/>
    </row>
    <row r="329" spans="1:6" ht="15.75">
      <c r="A329" s="20"/>
      <c r="B329" s="21" t="s">
        <v>339</v>
      </c>
      <c r="C329" s="22"/>
      <c r="D329" s="22"/>
      <c r="E329" s="22"/>
      <c r="F329" s="23"/>
    </row>
    <row r="330" spans="1:6" ht="15.75">
      <c r="A330" s="20"/>
      <c r="B330" s="21" t="s">
        <v>334</v>
      </c>
      <c r="C330" s="22"/>
      <c r="D330" s="22"/>
      <c r="E330" s="22"/>
      <c r="F330" s="23"/>
    </row>
    <row r="331" spans="1:6" ht="15.75">
      <c r="A331" s="20"/>
      <c r="B331" s="21" t="s">
        <v>340</v>
      </c>
      <c r="C331" s="22"/>
      <c r="D331" s="22"/>
      <c r="E331" s="22"/>
      <c r="F331" s="23"/>
    </row>
    <row r="332" spans="1:6" ht="15.75">
      <c r="A332" s="213" t="s">
        <v>341</v>
      </c>
      <c r="B332" s="214"/>
      <c r="C332" s="26"/>
      <c r="D332" s="27"/>
      <c r="E332" s="26"/>
      <c r="F332" s="28">
        <f>SUM(F$306:F$308)+F$316+F$324</f>
        <v>0</v>
      </c>
    </row>
    <row r="333" spans="1:6" ht="15.75">
      <c r="A333" s="11" t="s">
        <v>342</v>
      </c>
      <c r="B333" s="13" t="s">
        <v>343</v>
      </c>
      <c r="C333" s="15"/>
      <c r="D333" s="16">
        <v>0</v>
      </c>
      <c r="E333" s="17"/>
      <c r="F333" s="19">
        <f>IF(ISNUMBER(#REF!),IF(ISNUMBER(#REF!),ROUND(#REF!*#REF!,2),ROUND(#REF!*$D333,2)),IF(ISNUMBER(#REF!),ROUND($E333*#REF!,2),ROUND($E333*$D333,2)))</f>
        <v>0</v>
      </c>
    </row>
    <row r="334" spans="1:6" ht="15.75">
      <c r="A334" s="11" t="s">
        <v>344</v>
      </c>
      <c r="B334" s="14" t="s">
        <v>345</v>
      </c>
      <c r="C334" s="15" t="s">
        <v>125</v>
      </c>
      <c r="D334" s="25">
        <v>91</v>
      </c>
      <c r="E334" s="17"/>
      <c r="F334" s="19">
        <f>IF(ISNUMBER(#REF!),IF(ISNUMBER(#REF!),ROUND(#REF!*#REF!,2),ROUND(#REF!*$D334,2)),IF(ISNUMBER(#REF!),ROUND($E334*#REF!,2),ROUND($E334*$D334,2)))</f>
        <v>0</v>
      </c>
    </row>
    <row r="335" spans="1:6" ht="31.5">
      <c r="A335" s="20" t="s">
        <v>17</v>
      </c>
      <c r="B335" s="21" t="s">
        <v>346</v>
      </c>
      <c r="C335" s="22"/>
      <c r="D335" s="22"/>
      <c r="E335" s="22"/>
      <c r="F335" s="23"/>
    </row>
    <row r="336" spans="1:6" ht="15.75">
      <c r="A336" s="20"/>
      <c r="B336" s="21" t="s">
        <v>347</v>
      </c>
      <c r="C336" s="22"/>
      <c r="D336" s="22"/>
      <c r="E336" s="22"/>
      <c r="F336" s="23"/>
    </row>
    <row r="337" spans="1:6" ht="15.75">
      <c r="A337" s="20"/>
      <c r="B337" s="21" t="s">
        <v>348</v>
      </c>
      <c r="C337" s="22"/>
      <c r="D337" s="22"/>
      <c r="E337" s="22"/>
      <c r="F337" s="23"/>
    </row>
    <row r="338" spans="1:6" ht="15.75">
      <c r="A338" s="20"/>
      <c r="B338" s="21" t="s">
        <v>349</v>
      </c>
      <c r="C338" s="22"/>
      <c r="D338" s="22"/>
      <c r="E338" s="22"/>
      <c r="F338" s="23"/>
    </row>
    <row r="339" spans="1:6" ht="15.75">
      <c r="A339" s="20"/>
      <c r="B339" s="21" t="s">
        <v>350</v>
      </c>
      <c r="C339" s="22"/>
      <c r="D339" s="22"/>
      <c r="E339" s="22"/>
      <c r="F339" s="23"/>
    </row>
    <row r="340" spans="1:6" ht="15.75">
      <c r="A340" s="20"/>
      <c r="B340" s="21" t="s">
        <v>351</v>
      </c>
      <c r="C340" s="22"/>
      <c r="D340" s="22"/>
      <c r="E340" s="22"/>
      <c r="F340" s="23"/>
    </row>
    <row r="341" spans="1:6" ht="15.75">
      <c r="A341" s="11" t="s">
        <v>352</v>
      </c>
      <c r="B341" s="14" t="s">
        <v>353</v>
      </c>
      <c r="C341" s="15" t="s">
        <v>125</v>
      </c>
      <c r="D341" s="25">
        <v>14</v>
      </c>
      <c r="E341" s="17"/>
      <c r="F341" s="19">
        <f>IF(ISNUMBER(#REF!),IF(ISNUMBER(#REF!),ROUND(#REF!*#REF!,2),ROUND(#REF!*$D341,2)),IF(ISNUMBER(#REF!),ROUND($E341*#REF!,2),ROUND($E341*$D341,2)))</f>
        <v>0</v>
      </c>
    </row>
    <row r="342" spans="1:6" ht="31.5">
      <c r="A342" s="20" t="s">
        <v>17</v>
      </c>
      <c r="B342" s="21" t="s">
        <v>354</v>
      </c>
      <c r="C342" s="22"/>
      <c r="D342" s="22"/>
      <c r="E342" s="22"/>
      <c r="F342" s="23"/>
    </row>
    <row r="343" spans="1:6" ht="15.75" customHeight="1">
      <c r="A343" s="20"/>
      <c r="B343" s="21" t="s">
        <v>355</v>
      </c>
      <c r="C343" s="22"/>
      <c r="D343" s="22"/>
      <c r="E343" s="22"/>
      <c r="F343" s="23"/>
    </row>
    <row r="344" spans="1:6" ht="16.5" customHeight="1">
      <c r="A344" s="20"/>
      <c r="B344" s="21"/>
      <c r="C344" s="22"/>
      <c r="D344" s="22"/>
      <c r="E344" s="22"/>
      <c r="F344" s="23"/>
    </row>
    <row r="345" spans="1:6" ht="15.75" customHeight="1">
      <c r="A345" s="20"/>
      <c r="B345" s="21" t="s">
        <v>356</v>
      </c>
      <c r="C345" s="22"/>
      <c r="D345" s="22"/>
      <c r="E345" s="22"/>
      <c r="F345" s="23"/>
    </row>
    <row r="346" spans="1:6" ht="15.75" customHeight="1">
      <c r="A346" s="20"/>
      <c r="B346" s="21" t="s">
        <v>357</v>
      </c>
      <c r="C346" s="22"/>
      <c r="D346" s="22"/>
      <c r="E346" s="22"/>
      <c r="F346" s="23"/>
    </row>
    <row r="347" spans="1:6" ht="16.5" customHeight="1">
      <c r="A347" s="20"/>
      <c r="B347" s="21" t="s">
        <v>358</v>
      </c>
      <c r="C347" s="22"/>
      <c r="D347" s="22"/>
      <c r="E347" s="22"/>
      <c r="F347" s="23"/>
    </row>
    <row r="348" spans="1:6" ht="15.75">
      <c r="A348" s="20"/>
      <c r="B348" s="21" t="s">
        <v>359</v>
      </c>
      <c r="C348" s="22"/>
      <c r="D348" s="22"/>
      <c r="E348" s="22"/>
      <c r="F348" s="23"/>
    </row>
    <row r="349" spans="1:6" ht="15.75">
      <c r="A349" s="11" t="s">
        <v>360</v>
      </c>
      <c r="B349" s="14" t="s">
        <v>361</v>
      </c>
      <c r="C349" s="15" t="s">
        <v>125</v>
      </c>
      <c r="D349" s="25">
        <v>5</v>
      </c>
      <c r="E349" s="17"/>
      <c r="F349" s="19">
        <f>IF(ISNUMBER(#REF!),IF(ISNUMBER(#REF!),ROUND(#REF!*#REF!,2),ROUND(#REF!*$D349,2)),IF(ISNUMBER(#REF!),ROUND($E349*#REF!,2),ROUND($E349*$D349,2)))</f>
        <v>0</v>
      </c>
    </row>
    <row r="350" spans="1:6" ht="31.5">
      <c r="A350" s="20" t="s">
        <v>17</v>
      </c>
      <c r="B350" s="21" t="s">
        <v>362</v>
      </c>
      <c r="C350" s="22"/>
      <c r="D350" s="22"/>
      <c r="E350" s="22"/>
      <c r="F350" s="23"/>
    </row>
    <row r="351" spans="1:6" ht="16.5" customHeight="1">
      <c r="A351" s="20"/>
      <c r="B351" s="21"/>
      <c r="C351" s="22"/>
      <c r="D351" s="22"/>
      <c r="E351" s="22"/>
      <c r="F351" s="23"/>
    </row>
    <row r="352" spans="1:6" ht="15.75">
      <c r="A352" s="20"/>
      <c r="B352" s="21" t="s">
        <v>363</v>
      </c>
      <c r="C352" s="22"/>
      <c r="D352" s="22"/>
      <c r="E352" s="22"/>
      <c r="F352" s="23"/>
    </row>
    <row r="353" spans="1:6" ht="15.75">
      <c r="A353" s="20"/>
      <c r="B353" s="21" t="s">
        <v>364</v>
      </c>
      <c r="C353" s="22"/>
      <c r="D353" s="22"/>
      <c r="E353" s="22"/>
      <c r="F353" s="23"/>
    </row>
    <row r="354" spans="1:6" ht="15.75">
      <c r="A354" s="20"/>
      <c r="B354" s="21" t="s">
        <v>365</v>
      </c>
      <c r="C354" s="22"/>
      <c r="D354" s="22"/>
      <c r="E354" s="22"/>
      <c r="F354" s="23"/>
    </row>
    <row r="355" spans="1:6" ht="15.75">
      <c r="A355" s="20"/>
      <c r="B355" s="21"/>
      <c r="C355" s="22"/>
      <c r="D355" s="22"/>
      <c r="E355" s="22"/>
      <c r="F355" s="23"/>
    </row>
    <row r="356" spans="1:6" ht="16.5" customHeight="1">
      <c r="A356" s="20"/>
      <c r="B356" s="21" t="s">
        <v>366</v>
      </c>
      <c r="C356" s="22"/>
      <c r="D356" s="22"/>
      <c r="E356" s="22"/>
      <c r="F356" s="23"/>
    </row>
    <row r="357" spans="1:6" ht="16.5" customHeight="1">
      <c r="A357" s="20"/>
      <c r="B357" s="21" t="s">
        <v>367</v>
      </c>
      <c r="C357" s="22"/>
      <c r="D357" s="22"/>
      <c r="E357" s="22"/>
      <c r="F357" s="23"/>
    </row>
    <row r="358" spans="1:6" ht="15.75">
      <c r="A358" s="11" t="s">
        <v>368</v>
      </c>
      <c r="B358" s="14" t="s">
        <v>369</v>
      </c>
      <c r="C358" s="15" t="s">
        <v>125</v>
      </c>
      <c r="D358" s="25">
        <v>2</v>
      </c>
      <c r="E358" s="17"/>
      <c r="F358" s="19">
        <f>IF(ISNUMBER(#REF!),IF(ISNUMBER(#REF!),ROUND(#REF!*#REF!,2),ROUND(#REF!*$D358,2)),IF(ISNUMBER(#REF!),ROUND($E358*#REF!,2),ROUND($E358*$D358,2)))</f>
        <v>0</v>
      </c>
    </row>
    <row r="359" spans="1:6" ht="31.5">
      <c r="A359" s="20" t="s">
        <v>17</v>
      </c>
      <c r="B359" s="21" t="s">
        <v>370</v>
      </c>
      <c r="C359" s="22"/>
      <c r="D359" s="22"/>
      <c r="E359" s="22"/>
      <c r="F359" s="23"/>
    </row>
    <row r="360" spans="1:6" ht="15.75">
      <c r="A360" s="11" t="s">
        <v>559</v>
      </c>
      <c r="B360" s="14" t="s">
        <v>560</v>
      </c>
      <c r="C360" s="15" t="s">
        <v>125</v>
      </c>
      <c r="D360" s="25">
        <v>2</v>
      </c>
      <c r="E360" s="17"/>
      <c r="F360" s="19">
        <f>IF(ISNUMBER(#REF!),IF(ISNUMBER(#REF!),ROUND(#REF!*#REF!,2),ROUND(#REF!*$D360,2)),IF(ISNUMBER(#REF!),ROUND($E360*#REF!,2),ROUND($E360*$D360,2)))</f>
        <v>0</v>
      </c>
    </row>
    <row r="361" spans="1:6" ht="31.5">
      <c r="A361" s="20" t="s">
        <v>17</v>
      </c>
      <c r="B361" s="21" t="s">
        <v>561</v>
      </c>
      <c r="C361" s="22"/>
      <c r="D361" s="22"/>
      <c r="E361" s="22"/>
      <c r="F361" s="23"/>
    </row>
    <row r="362" spans="1:6" ht="15.75">
      <c r="A362" s="213" t="s">
        <v>371</v>
      </c>
      <c r="B362" s="214"/>
      <c r="C362" s="26"/>
      <c r="D362" s="27"/>
      <c r="E362" s="26"/>
      <c r="F362" s="28">
        <f>F$334+F$341+F$349+F$358+F$360</f>
        <v>0</v>
      </c>
    </row>
    <row r="363" spans="1:6" ht="16.5" thickBot="1">
      <c r="A363" s="201" t="s">
        <v>372</v>
      </c>
      <c r="B363" s="202"/>
      <c r="C363" s="31"/>
      <c r="D363" s="32"/>
      <c r="E363" s="31"/>
      <c r="F363" s="33">
        <f>F$12+SUM(F$59:F$65)+F$67+F$69+F$71+F$75+F$93+F$96+F$98+F$100+F$102+F$118+F$121+F$125+SUM(F$129:F$130)+F$135+F$143+F$152+F$157+F$165+F$170+SUM(F$184:F$201)+SUM(F$215:F$216)+F$221+F$223+F$233+F$235+F$237+SUM(F$240:F$242)+F$249+SUM(F$265:F$267)+F$274+SUM(F$278:F$279)+SUM(F$288:F$291)+SUM(F$306:F$308)+F$316+F$324+SUM(F$333:F$334)+F$341+F$349+F$358+F$360</f>
        <v>0</v>
      </c>
    </row>
    <row r="364" spans="1:6" ht="15.75">
      <c r="A364" s="195" t="s">
        <v>373</v>
      </c>
      <c r="B364" s="196"/>
      <c r="C364" s="34"/>
      <c r="D364" s="34"/>
      <c r="E364" s="34"/>
      <c r="F364" s="35">
        <f>F$12+SUM(F$59:F$65)+F$67+F$69+F$71+F$75+F$93+F$96+F$98+F$100+F$102+F$118+F$121+F$125+SUM(F$129:F$130)+F$135+F$143+F$152+F$157+F$165+F$170+SUM(F$184:F$201)+SUM(F$215:F$216)+F$221+F$223+F$233+F$235+F$237+SUM(F$240:F$242)+F$249+SUM(F$265:F$267)+F$274+SUM(F$278:F$279)+SUM(F$288:F$291)+SUM(F$306:F$308)+F$316+F$324+SUM(F$333:F$334)+F$341+F$349+F$358+F$360</f>
        <v>0</v>
      </c>
    </row>
    <row r="365" spans="1:6" ht="15.75">
      <c r="A365" s="197" t="s">
        <v>374</v>
      </c>
      <c r="B365" s="198"/>
      <c r="C365" s="36"/>
      <c r="D365" s="36"/>
      <c r="E365" s="36"/>
      <c r="F365" s="37">
        <f>F364*0.2</f>
        <v>0</v>
      </c>
    </row>
    <row r="366" spans="1:6" ht="16.5" thickBot="1">
      <c r="A366" s="199" t="s">
        <v>375</v>
      </c>
      <c r="B366" s="200"/>
      <c r="C366" s="38"/>
      <c r="D366" s="38"/>
      <c r="E366" s="38"/>
      <c r="F366" s="39">
        <f>SUM(F$364:F$365)</f>
        <v>0</v>
      </c>
    </row>
    <row r="368" spans="1:6" ht="17.25" customHeight="1"/>
    <row r="369" spans="1:6" ht="15.75" customHeight="1">
      <c r="A369" s="210" t="s">
        <v>376</v>
      </c>
      <c r="B369" s="211"/>
      <c r="C369" s="211"/>
      <c r="D369" s="211"/>
      <c r="E369" s="211"/>
      <c r="F369" s="212"/>
    </row>
    <row r="370" spans="1:6" ht="15.75" customHeight="1" thickBot="1">
      <c r="A370" s="203" t="s">
        <v>587</v>
      </c>
      <c r="B370" s="204"/>
      <c r="C370" s="204"/>
      <c r="D370" s="204"/>
      <c r="E370" s="204"/>
      <c r="F370" s="205"/>
    </row>
    <row r="371" spans="1:6" ht="16.5" customHeight="1" thickTop="1">
      <c r="A371" s="40" t="s">
        <v>562</v>
      </c>
      <c r="B371" s="41" t="s">
        <v>563</v>
      </c>
      <c r="C371" s="15" t="s">
        <v>147</v>
      </c>
      <c r="D371" s="29">
        <v>25</v>
      </c>
      <c r="E371" s="17"/>
      <c r="F371" s="19">
        <f>IF(ISNUMBER(#REF!),IF(ISNUMBER(#REF!),ROUND(#REF!*#REF!,2),ROUND(#REF!*$D371,2)),IF(ISNUMBER(#REF!),ROUND($E371*#REF!,2),ROUND($E371*$D371,2)))</f>
        <v>0</v>
      </c>
    </row>
    <row r="372" spans="1:6" ht="15.75">
      <c r="A372" s="40" t="s">
        <v>564</v>
      </c>
      <c r="B372" s="41" t="s">
        <v>565</v>
      </c>
      <c r="C372" s="15" t="s">
        <v>147</v>
      </c>
      <c r="D372" s="29">
        <v>170</v>
      </c>
      <c r="E372" s="17"/>
      <c r="F372" s="19">
        <f>IF(ISNUMBER(#REF!),IF(ISNUMBER(#REF!),ROUND(#REF!*#REF!,2),ROUND(#REF!*$D372,2)),IF(ISNUMBER(#REF!),ROUND($E372*#REF!,2),ROUND($E372*$D372,2)))</f>
        <v>0</v>
      </c>
    </row>
    <row r="373" spans="1:6" ht="15.75" customHeight="1">
      <c r="A373" s="40" t="s">
        <v>566</v>
      </c>
      <c r="B373" s="41" t="s">
        <v>567</v>
      </c>
      <c r="C373" s="15" t="s">
        <v>147</v>
      </c>
      <c r="D373" s="29">
        <v>10</v>
      </c>
      <c r="E373" s="17"/>
      <c r="F373" s="19">
        <f>IF(ISNUMBER(#REF!),IF(ISNUMBER(#REF!),ROUND(#REF!*#REF!,2),ROUND(#REF!*$D373,2)),IF(ISNUMBER(#REF!),ROUND($E373*#REF!,2),ROUND($E373*$D373,2)))</f>
        <v>0</v>
      </c>
    </row>
    <row r="374" spans="1:6" ht="15.75" customHeight="1">
      <c r="A374" s="40" t="s">
        <v>568</v>
      </c>
      <c r="B374" s="41" t="s">
        <v>569</v>
      </c>
      <c r="C374" s="15" t="s">
        <v>147</v>
      </c>
      <c r="D374" s="29">
        <v>42</v>
      </c>
      <c r="E374" s="17"/>
      <c r="F374" s="19">
        <f>IF(ISNUMBER(#REF!),IF(ISNUMBER(#REF!),ROUND(#REF!*#REF!,2),ROUND(#REF!*$D374,2)),IF(ISNUMBER(#REF!),ROUND($E374*#REF!,2),ROUND($E374*$D374,2)))</f>
        <v>0</v>
      </c>
    </row>
    <row r="375" spans="1:6" ht="16.5" customHeight="1">
      <c r="A375" s="40" t="s">
        <v>570</v>
      </c>
      <c r="B375" s="41" t="s">
        <v>571</v>
      </c>
      <c r="C375" s="15" t="s">
        <v>125</v>
      </c>
      <c r="D375" s="25">
        <v>4</v>
      </c>
      <c r="E375" s="17"/>
      <c r="F375" s="19">
        <f>IF(ISNUMBER(#REF!),IF(ISNUMBER(#REF!),ROUND(#REF!*#REF!,2),ROUND(#REF!*$D375,2)),IF(ISNUMBER(#REF!),ROUND($E375*#REF!,2),ROUND($E375*$D375,2)))</f>
        <v>0</v>
      </c>
    </row>
    <row r="376" spans="1:6" ht="15.75">
      <c r="A376" s="201" t="s">
        <v>381</v>
      </c>
      <c r="B376" s="202"/>
      <c r="C376" s="31"/>
      <c r="D376" s="32"/>
      <c r="E376" s="31"/>
      <c r="F376" s="33">
        <f>SUM(F$370:F$375)</f>
        <v>0</v>
      </c>
    </row>
    <row r="377" spans="1:6" ht="16.5" thickBot="1">
      <c r="A377" s="203" t="s">
        <v>585</v>
      </c>
      <c r="B377" s="204"/>
      <c r="C377" s="204"/>
      <c r="D377" s="204"/>
      <c r="E377" s="204"/>
      <c r="F377" s="205"/>
    </row>
    <row r="378" spans="1:6" ht="16.5" thickTop="1">
      <c r="A378" s="40" t="s">
        <v>382</v>
      </c>
      <c r="B378" s="41" t="s">
        <v>586</v>
      </c>
      <c r="C378" s="15" t="s">
        <v>113</v>
      </c>
      <c r="D378" s="29">
        <v>335</v>
      </c>
      <c r="E378" s="17"/>
      <c r="F378" s="19">
        <f>IF(ISNUMBER(#REF!),IF(ISNUMBER(#REF!),ROUND(#REF!*#REF!,2),ROUND(#REF!*$D378,2)),IF(ISNUMBER(#REF!),ROUND($E378*#REF!,2),ROUND($E378*$D378,2)))</f>
        <v>0</v>
      </c>
    </row>
    <row r="379" spans="1:6" ht="15.75">
      <c r="A379" s="20" t="s">
        <v>17</v>
      </c>
      <c r="B379" s="21" t="s">
        <v>383</v>
      </c>
      <c r="C379" s="22"/>
      <c r="D379" s="22"/>
      <c r="E379" s="22"/>
      <c r="F379" s="23"/>
    </row>
    <row r="380" spans="1:6" ht="15.75">
      <c r="A380" s="20"/>
      <c r="B380" s="21" t="s">
        <v>384</v>
      </c>
      <c r="C380" s="22"/>
      <c r="D380" s="22"/>
      <c r="E380" s="22"/>
      <c r="F380" s="23"/>
    </row>
    <row r="381" spans="1:6" ht="15.75">
      <c r="A381" s="20"/>
      <c r="B381" s="21" t="s">
        <v>385</v>
      </c>
      <c r="C381" s="22"/>
      <c r="D381" s="22"/>
      <c r="E381" s="22"/>
      <c r="F381" s="23"/>
    </row>
    <row r="382" spans="1:6" ht="15.75">
      <c r="A382" s="20"/>
      <c r="B382" s="21" t="s">
        <v>188</v>
      </c>
      <c r="C382" s="22"/>
      <c r="D382" s="22"/>
      <c r="E382" s="22"/>
      <c r="F382" s="23"/>
    </row>
    <row r="383" spans="1:6" ht="31.5">
      <c r="A383" s="20"/>
      <c r="B383" s="21" t="s">
        <v>386</v>
      </c>
      <c r="C383" s="22"/>
      <c r="D383" s="22"/>
      <c r="E383" s="22"/>
      <c r="F383" s="23"/>
    </row>
    <row r="384" spans="1:6" ht="15.75">
      <c r="A384" s="20"/>
      <c r="B384" s="21" t="s">
        <v>387</v>
      </c>
      <c r="C384" s="22"/>
      <c r="D384" s="22"/>
      <c r="E384" s="22"/>
      <c r="F384" s="23"/>
    </row>
    <row r="385" spans="1:6" ht="15.75">
      <c r="A385" s="20"/>
      <c r="B385" s="21" t="s">
        <v>388</v>
      </c>
      <c r="C385" s="22"/>
      <c r="D385" s="22"/>
      <c r="E385" s="22"/>
      <c r="F385" s="23"/>
    </row>
    <row r="386" spans="1:6" ht="15.75">
      <c r="A386" s="20"/>
      <c r="B386" s="21" t="s">
        <v>389</v>
      </c>
      <c r="C386" s="22"/>
      <c r="D386" s="22"/>
      <c r="E386" s="22"/>
      <c r="F386" s="23"/>
    </row>
    <row r="387" spans="1:6" ht="15.75">
      <c r="A387" s="20"/>
      <c r="B387" s="21" t="s">
        <v>192</v>
      </c>
      <c r="C387" s="22"/>
      <c r="D387" s="22"/>
      <c r="E387" s="22"/>
      <c r="F387" s="23"/>
    </row>
    <row r="388" spans="1:6" ht="16.5" thickBot="1">
      <c r="A388" s="201" t="s">
        <v>390</v>
      </c>
      <c r="B388" s="202"/>
      <c r="C388" s="31"/>
      <c r="D388" s="32"/>
      <c r="E388" s="31"/>
      <c r="F388" s="33">
        <f>SUM(F$377:F$387)</f>
        <v>0</v>
      </c>
    </row>
    <row r="389" spans="1:6" ht="15.75">
      <c r="A389" s="206" t="s">
        <v>391</v>
      </c>
      <c r="B389" s="207"/>
      <c r="C389" s="207"/>
      <c r="D389" s="207"/>
      <c r="E389" s="207"/>
      <c r="F389" s="42">
        <f>SUM(F$371:F$375)+F$378</f>
        <v>0</v>
      </c>
    </row>
    <row r="390" spans="1:6" ht="15.75">
      <c r="A390" s="208" t="s">
        <v>392</v>
      </c>
      <c r="B390" s="209"/>
      <c r="C390" s="209"/>
      <c r="D390" s="209"/>
      <c r="E390" s="209"/>
      <c r="F390" s="43">
        <f>F389*0.2</f>
        <v>0</v>
      </c>
    </row>
    <row r="391" spans="1:6" ht="16.5" thickBot="1">
      <c r="A391" s="193" t="s">
        <v>393</v>
      </c>
      <c r="B391" s="194"/>
      <c r="C391" s="194"/>
      <c r="D391" s="194"/>
      <c r="E391" s="194"/>
      <c r="F391" s="44">
        <f>SUM(F$389:F$390)</f>
        <v>0</v>
      </c>
    </row>
    <row r="392" spans="1:6" ht="11.25" thickBot="1"/>
    <row r="393" spans="1:6" ht="15.75">
      <c r="A393" s="195" t="s">
        <v>394</v>
      </c>
      <c r="B393" s="196"/>
      <c r="C393" s="196"/>
      <c r="D393" s="196"/>
      <c r="E393" s="196"/>
      <c r="F393" s="35">
        <f>$F$364+$F$1</f>
        <v>0</v>
      </c>
    </row>
    <row r="394" spans="1:6" ht="15.75">
      <c r="A394" s="197" t="s">
        <v>395</v>
      </c>
      <c r="B394" s="198"/>
      <c r="C394" s="198"/>
      <c r="D394" s="198"/>
      <c r="E394" s="198"/>
      <c r="F394" s="37">
        <f>$F$365</f>
        <v>0</v>
      </c>
    </row>
    <row r="395" spans="1:6" ht="16.5" thickBot="1">
      <c r="A395" s="199" t="s">
        <v>396</v>
      </c>
      <c r="B395" s="200"/>
      <c r="C395" s="200"/>
      <c r="D395" s="200"/>
      <c r="E395" s="200"/>
      <c r="F395" s="39">
        <f>SUM(F$393:F$394)</f>
        <v>0</v>
      </c>
    </row>
  </sheetData>
  <mergeCells count="27">
    <mergeCell ref="A73:B73"/>
    <mergeCell ref="A119:B119"/>
    <mergeCell ref="A133:B133"/>
    <mergeCell ref="A1:F2"/>
    <mergeCell ref="A3:F4"/>
    <mergeCell ref="A5:F5"/>
    <mergeCell ref="C7:F7"/>
    <mergeCell ref="A369:F369"/>
    <mergeCell ref="A370:F370"/>
    <mergeCell ref="A219:B219"/>
    <mergeCell ref="A247:B247"/>
    <mergeCell ref="A301:B301"/>
    <mergeCell ref="A332:B332"/>
    <mergeCell ref="A362:B362"/>
    <mergeCell ref="A363:B363"/>
    <mergeCell ref="A364:B364"/>
    <mergeCell ref="A365:B365"/>
    <mergeCell ref="A366:B366"/>
    <mergeCell ref="A391:E391"/>
    <mergeCell ref="A393:E393"/>
    <mergeCell ref="A394:E394"/>
    <mergeCell ref="A395:E395"/>
    <mergeCell ref="A376:B376"/>
    <mergeCell ref="A377:F377"/>
    <mergeCell ref="A388:B388"/>
    <mergeCell ref="A389:E389"/>
    <mergeCell ref="A390:E390"/>
  </mergeCells>
  <printOptions horizontalCentered="1"/>
  <pageMargins left="7.874015748031496E-2" right="7.874015748031496E-2" top="7.874015748031496E-2" bottom="7.874015748031496E-2" header="7.874015748031496E-2" footer="7.874015748031496E-2"/>
  <pageSetup paperSize="9" scale="54" fitToHeight="0" orientation="portrait" useFirstPageNumber="1" r:id="rId1"/>
  <ignoredErrors>
    <ignoredError sqref="A1:A9 F1:F9 B1:C9 D1:D9 E1:E9" evalError="1" twoDigitTextYear="1" numberStoredAsText="1" formula="1" formulaRange="1" unlockedFormula="1" emptyCellReference="1" listDataValidation="1" calculatedColumn="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787BF-7762-415B-8784-8F517387686D}">
  <sheetPr>
    <pageSetUpPr fitToPage="1"/>
  </sheetPr>
  <dimension ref="A1:D187"/>
  <sheetViews>
    <sheetView showZeros="0" view="pageBreakPreview" zoomScale="115" zoomScaleNormal="100" zoomScaleSheetLayoutView="115" workbookViewId="0">
      <selection activeCell="A3" sqref="A3:D4"/>
    </sheetView>
  </sheetViews>
  <sheetFormatPr baseColWidth="10" defaultColWidth="10" defaultRowHeight="15" customHeight="1"/>
  <cols>
    <col min="1" max="1" width="12.6640625" bestFit="1" customWidth="1"/>
    <col min="2" max="2" width="142.1640625" customWidth="1"/>
    <col min="3" max="3" width="14.1640625" customWidth="1"/>
    <col min="4" max="4" width="20" customWidth="1"/>
  </cols>
  <sheetData>
    <row r="1" spans="1:4" ht="10.5" customHeight="1">
      <c r="A1" s="215" t="s">
        <v>397</v>
      </c>
      <c r="B1" s="216"/>
      <c r="C1" s="216"/>
      <c r="D1" s="216"/>
    </row>
    <row r="2" spans="1:4" ht="10.5" customHeight="1">
      <c r="A2" s="218"/>
      <c r="B2" s="219"/>
      <c r="C2" s="219"/>
      <c r="D2" s="219"/>
    </row>
    <row r="3" spans="1:4" ht="68.25" customHeight="1">
      <c r="A3" s="221" t="s">
        <v>1</v>
      </c>
      <c r="B3" s="222"/>
      <c r="C3" s="222"/>
      <c r="D3" s="222"/>
    </row>
    <row r="4" spans="1:4" ht="11.25" customHeight="1" thickBot="1">
      <c r="A4" s="229"/>
      <c r="B4" s="230"/>
      <c r="C4" s="230"/>
      <c r="D4" s="230"/>
    </row>
    <row r="5" spans="1:4" ht="11.25" thickBot="1">
      <c r="A5" s="231" t="s">
        <v>398</v>
      </c>
      <c r="B5" s="232"/>
      <c r="C5" s="232"/>
      <c r="D5" s="232"/>
    </row>
    <row r="6" spans="1:4" ht="10.5">
      <c r="A6" s="45"/>
      <c r="B6" s="45"/>
      <c r="C6" s="46"/>
      <c r="D6" s="46"/>
    </row>
    <row r="7" spans="1:4" ht="11.25" thickBot="1">
      <c r="A7" s="47"/>
      <c r="B7" s="47"/>
      <c r="C7" s="233"/>
      <c r="D7" s="234"/>
    </row>
    <row r="8" spans="1:4" ht="10.5">
      <c r="A8" s="48" t="s">
        <v>3</v>
      </c>
      <c r="B8" s="49" t="s">
        <v>4</v>
      </c>
      <c r="C8" s="49" t="s">
        <v>5</v>
      </c>
      <c r="D8" s="49" t="s">
        <v>7</v>
      </c>
    </row>
    <row r="9" spans="1:4" ht="12.75">
      <c r="A9" s="50"/>
      <c r="B9" s="51" t="s">
        <v>398</v>
      </c>
      <c r="C9" s="52"/>
      <c r="D9" s="52"/>
    </row>
    <row r="10" spans="1:4" ht="12.75">
      <c r="A10" s="53"/>
      <c r="B10" s="54"/>
      <c r="C10" s="52"/>
      <c r="D10" s="52"/>
    </row>
    <row r="11" spans="1:4" ht="10.5">
      <c r="A11" s="56"/>
      <c r="B11" s="64"/>
      <c r="C11" s="52"/>
      <c r="D11" s="52"/>
    </row>
    <row r="12" spans="1:4" ht="10.5">
      <c r="A12" s="67" t="s">
        <v>9</v>
      </c>
      <c r="B12" s="68" t="s">
        <v>91</v>
      </c>
      <c r="C12" s="69"/>
      <c r="D12" s="69"/>
    </row>
    <row r="13" spans="1:4" ht="10.5">
      <c r="A13" s="56"/>
      <c r="B13" s="57"/>
      <c r="C13" s="52"/>
      <c r="D13" s="52"/>
    </row>
    <row r="14" spans="1:4" ht="10.5">
      <c r="A14" s="55" t="s">
        <v>408</v>
      </c>
      <c r="B14" s="58" t="s">
        <v>117</v>
      </c>
      <c r="C14" s="59" t="s">
        <v>113</v>
      </c>
      <c r="D14" s="60"/>
    </row>
    <row r="15" spans="1:4" ht="31.5">
      <c r="A15" s="61"/>
      <c r="B15" s="62" t="s">
        <v>118</v>
      </c>
      <c r="C15" s="63"/>
      <c r="D15" s="63"/>
    </row>
    <row r="16" spans="1:4" ht="10.5">
      <c r="A16" s="56"/>
      <c r="B16" s="64"/>
      <c r="C16" s="52"/>
      <c r="D16" s="52"/>
    </row>
    <row r="17" spans="1:4" ht="10.5">
      <c r="A17" s="56"/>
      <c r="B17" s="66"/>
      <c r="C17" s="52"/>
      <c r="D17" s="52"/>
    </row>
    <row r="18" spans="1:4" ht="10.5">
      <c r="A18" s="67" t="s">
        <v>409</v>
      </c>
      <c r="B18" s="68" t="s">
        <v>150</v>
      </c>
      <c r="C18" s="69"/>
      <c r="D18" s="69"/>
    </row>
    <row r="19" spans="1:4" ht="10.5">
      <c r="A19" s="56"/>
      <c r="B19" s="57"/>
      <c r="C19" s="52"/>
      <c r="D19" s="52"/>
    </row>
    <row r="20" spans="1:4" ht="10.5">
      <c r="A20" s="55" t="s">
        <v>410</v>
      </c>
      <c r="B20" s="58" t="s">
        <v>152</v>
      </c>
      <c r="C20" s="59" t="s">
        <v>121</v>
      </c>
      <c r="D20" s="60"/>
    </row>
    <row r="21" spans="1:4" ht="10.5">
      <c r="A21" s="61"/>
      <c r="B21" s="62" t="s">
        <v>153</v>
      </c>
      <c r="C21" s="63"/>
      <c r="D21" s="63"/>
    </row>
    <row r="22" spans="1:4" ht="21">
      <c r="A22" s="61"/>
      <c r="B22" s="62" t="s">
        <v>154</v>
      </c>
      <c r="C22" s="63"/>
      <c r="D22" s="63"/>
    </row>
    <row r="23" spans="1:4" ht="10.5">
      <c r="A23" s="61"/>
      <c r="B23" s="62" t="s">
        <v>155</v>
      </c>
      <c r="C23" s="63"/>
      <c r="D23" s="63"/>
    </row>
    <row r="24" spans="1:4" ht="10.5">
      <c r="A24" s="56"/>
      <c r="B24" s="64"/>
      <c r="C24" s="52"/>
      <c r="D24" s="52"/>
    </row>
    <row r="25" spans="1:4" ht="10.5">
      <c r="A25" s="55" t="s">
        <v>411</v>
      </c>
      <c r="B25" s="58" t="s">
        <v>157</v>
      </c>
      <c r="C25" s="59"/>
      <c r="D25" s="60"/>
    </row>
    <row r="26" spans="1:4" ht="10.5">
      <c r="A26" s="61"/>
      <c r="B26" s="62" t="s">
        <v>158</v>
      </c>
      <c r="C26" s="63"/>
      <c r="D26" s="63"/>
    </row>
    <row r="27" spans="1:4" ht="10.5">
      <c r="A27" s="61"/>
      <c r="B27" s="62" t="s">
        <v>159</v>
      </c>
      <c r="C27" s="63"/>
      <c r="D27" s="63"/>
    </row>
    <row r="28" spans="1:4" ht="10.5">
      <c r="A28" s="61"/>
      <c r="B28" s="62" t="s">
        <v>160</v>
      </c>
      <c r="C28" s="63"/>
      <c r="D28" s="63"/>
    </row>
    <row r="29" spans="1:4" ht="10.5">
      <c r="A29" s="56"/>
      <c r="B29" s="64"/>
      <c r="C29" s="52"/>
      <c r="D29" s="52"/>
    </row>
    <row r="30" spans="1:4" ht="10.5">
      <c r="A30" s="55" t="s">
        <v>412</v>
      </c>
      <c r="B30" s="65" t="s">
        <v>162</v>
      </c>
      <c r="C30" s="59" t="s">
        <v>121</v>
      </c>
      <c r="D30" s="60"/>
    </row>
    <row r="31" spans="1:4" ht="10.5">
      <c r="A31" s="56"/>
      <c r="B31" s="66"/>
      <c r="C31" s="52"/>
      <c r="D31" s="52"/>
    </row>
    <row r="32" spans="1:4" ht="10.5">
      <c r="A32" s="55" t="s">
        <v>413</v>
      </c>
      <c r="B32" s="58" t="s">
        <v>164</v>
      </c>
      <c r="C32" s="59" t="s">
        <v>121</v>
      </c>
      <c r="D32" s="60"/>
    </row>
    <row r="33" spans="1:4" ht="10.5">
      <c r="A33" s="61"/>
      <c r="B33" s="62" t="s">
        <v>153</v>
      </c>
      <c r="C33" s="63"/>
      <c r="D33" s="63"/>
    </row>
    <row r="34" spans="1:4" ht="31.5">
      <c r="A34" s="61"/>
      <c r="B34" s="62" t="s">
        <v>165</v>
      </c>
      <c r="C34" s="63"/>
      <c r="D34" s="63"/>
    </row>
    <row r="35" spans="1:4" ht="10.5">
      <c r="A35" s="56"/>
      <c r="B35" s="64"/>
      <c r="C35" s="52"/>
      <c r="D35" s="52"/>
    </row>
    <row r="36" spans="1:4" ht="10.5">
      <c r="A36" s="67" t="s">
        <v>414</v>
      </c>
      <c r="B36" s="68" t="s">
        <v>168</v>
      </c>
      <c r="C36" s="69"/>
      <c r="D36" s="69"/>
    </row>
    <row r="37" spans="1:4" ht="10.5">
      <c r="A37" s="56"/>
      <c r="B37" s="57"/>
      <c r="C37" s="52"/>
      <c r="D37" s="52"/>
    </row>
    <row r="38" spans="1:4" ht="10.5">
      <c r="A38" s="55" t="s">
        <v>415</v>
      </c>
      <c r="B38" s="58" t="s">
        <v>401</v>
      </c>
      <c r="C38" s="59" t="s">
        <v>113</v>
      </c>
      <c r="D38" s="60"/>
    </row>
    <row r="39" spans="1:4" ht="21">
      <c r="A39" s="61"/>
      <c r="B39" s="62" t="s">
        <v>399</v>
      </c>
      <c r="C39" s="63"/>
      <c r="D39" s="63"/>
    </row>
    <row r="40" spans="1:4" ht="10.5">
      <c r="A40" s="56"/>
      <c r="B40" s="64"/>
      <c r="C40" s="52"/>
      <c r="D40" s="52"/>
    </row>
    <row r="41" spans="1:4" ht="10.5">
      <c r="A41" s="55" t="s">
        <v>416</v>
      </c>
      <c r="B41" s="58" t="s">
        <v>400</v>
      </c>
      <c r="C41" s="59" t="s">
        <v>113</v>
      </c>
      <c r="D41" s="60"/>
    </row>
    <row r="42" spans="1:4" ht="10.5">
      <c r="A42" s="61"/>
      <c r="B42" s="62" t="s">
        <v>171</v>
      </c>
      <c r="C42" s="63"/>
      <c r="D42" s="63"/>
    </row>
    <row r="43" spans="1:4" ht="10.5">
      <c r="A43" s="61"/>
      <c r="B43" s="62" t="s">
        <v>174</v>
      </c>
      <c r="C43" s="63"/>
      <c r="D43" s="63"/>
    </row>
    <row r="44" spans="1:4" ht="10.5">
      <c r="A44" s="61"/>
      <c r="B44" s="62" t="s">
        <v>177</v>
      </c>
      <c r="C44" s="63"/>
      <c r="D44" s="63"/>
    </row>
    <row r="45" spans="1:4" ht="10.5">
      <c r="A45" s="61"/>
      <c r="B45" s="70"/>
      <c r="C45" s="63"/>
      <c r="D45" s="63"/>
    </row>
    <row r="46" spans="1:4" ht="10.5">
      <c r="A46" s="55" t="s">
        <v>417</v>
      </c>
      <c r="B46" s="58" t="s">
        <v>402</v>
      </c>
      <c r="C46" s="59" t="s">
        <v>113</v>
      </c>
      <c r="D46" s="60"/>
    </row>
    <row r="47" spans="1:4" ht="10.5">
      <c r="A47" s="61"/>
      <c r="B47" s="62" t="s">
        <v>171</v>
      </c>
      <c r="C47" s="63"/>
      <c r="D47" s="63"/>
    </row>
    <row r="48" spans="1:4" ht="10.5">
      <c r="A48" s="61"/>
      <c r="B48" s="62" t="s">
        <v>172</v>
      </c>
      <c r="C48" s="63"/>
      <c r="D48" s="63"/>
    </row>
    <row r="49" spans="1:4" ht="10.5">
      <c r="A49" s="61"/>
      <c r="B49" s="62" t="s">
        <v>184</v>
      </c>
      <c r="C49" s="63"/>
      <c r="D49" s="63"/>
    </row>
    <row r="50" spans="1:4" ht="10.5">
      <c r="A50" s="61"/>
      <c r="B50" s="62" t="s">
        <v>185</v>
      </c>
      <c r="C50" s="63"/>
      <c r="D50" s="63"/>
    </row>
    <row r="51" spans="1:4" ht="10.5">
      <c r="A51" s="56"/>
      <c r="B51" s="64"/>
      <c r="C51" s="52"/>
      <c r="D51" s="52"/>
    </row>
    <row r="52" spans="1:4" ht="10.5">
      <c r="A52" s="55" t="s">
        <v>418</v>
      </c>
      <c r="B52" s="58" t="s">
        <v>196</v>
      </c>
      <c r="C52" s="59"/>
      <c r="D52" s="60"/>
    </row>
    <row r="53" spans="1:4" ht="21">
      <c r="A53" s="61"/>
      <c r="B53" s="62" t="s">
        <v>197</v>
      </c>
      <c r="C53" s="63"/>
      <c r="D53" s="63"/>
    </row>
    <row r="54" spans="1:4" ht="10.5">
      <c r="A54" s="61"/>
      <c r="B54" s="62" t="s">
        <v>198</v>
      </c>
      <c r="C54" s="63"/>
      <c r="D54" s="63"/>
    </row>
    <row r="55" spans="1:4" ht="10.5">
      <c r="A55" s="61"/>
      <c r="B55" s="62" t="s">
        <v>199</v>
      </c>
      <c r="C55" s="63"/>
      <c r="D55" s="63"/>
    </row>
    <row r="56" spans="1:4" ht="10.5">
      <c r="A56" s="61"/>
      <c r="B56" s="62" t="s">
        <v>200</v>
      </c>
      <c r="C56" s="63"/>
      <c r="D56" s="63"/>
    </row>
    <row r="57" spans="1:4" ht="10.5">
      <c r="A57" s="61"/>
      <c r="B57" s="62" t="s">
        <v>201</v>
      </c>
      <c r="C57" s="63"/>
      <c r="D57" s="63"/>
    </row>
    <row r="58" spans="1:4" ht="10.5">
      <c r="A58" s="61"/>
      <c r="B58" s="62" t="s">
        <v>202</v>
      </c>
      <c r="C58" s="63"/>
      <c r="D58" s="63"/>
    </row>
    <row r="59" spans="1:4" ht="10.5">
      <c r="A59" s="61"/>
      <c r="B59" s="62" t="s">
        <v>203</v>
      </c>
      <c r="C59" s="63"/>
      <c r="D59" s="63"/>
    </row>
    <row r="60" spans="1:4" ht="10.5">
      <c r="A60" s="61"/>
      <c r="B60" s="62" t="s">
        <v>204</v>
      </c>
      <c r="C60" s="63"/>
      <c r="D60" s="63"/>
    </row>
    <row r="61" spans="1:4" ht="10.5">
      <c r="A61" s="61"/>
      <c r="B61" s="62" t="s">
        <v>205</v>
      </c>
      <c r="C61" s="63"/>
      <c r="D61" s="63"/>
    </row>
    <row r="62" spans="1:4" ht="10.5">
      <c r="A62" s="61"/>
      <c r="B62" s="62" t="s">
        <v>206</v>
      </c>
      <c r="C62" s="63"/>
      <c r="D62" s="63"/>
    </row>
    <row r="63" spans="1:4" ht="10.5">
      <c r="A63" s="61"/>
      <c r="B63" s="62" t="s">
        <v>207</v>
      </c>
      <c r="C63" s="63"/>
      <c r="D63" s="63"/>
    </row>
    <row r="64" spans="1:4" ht="10.5">
      <c r="A64" s="61"/>
      <c r="B64" s="62" t="s">
        <v>204</v>
      </c>
      <c r="C64" s="63"/>
      <c r="D64" s="63"/>
    </row>
    <row r="65" spans="1:4" ht="10.5">
      <c r="A65" s="61"/>
      <c r="B65" s="62" t="s">
        <v>208</v>
      </c>
      <c r="C65" s="63"/>
      <c r="D65" s="63"/>
    </row>
    <row r="66" spans="1:4" ht="10.5">
      <c r="A66" s="56"/>
      <c r="B66" s="64"/>
      <c r="C66" s="52"/>
      <c r="D66" s="52"/>
    </row>
    <row r="67" spans="1:4" ht="10.5">
      <c r="A67" s="55" t="s">
        <v>419</v>
      </c>
      <c r="B67" s="65" t="s">
        <v>210</v>
      </c>
      <c r="C67" s="59" t="s">
        <v>147</v>
      </c>
      <c r="D67" s="60"/>
    </row>
    <row r="68" spans="1:4" ht="10.5">
      <c r="A68" s="56"/>
      <c r="B68" s="66"/>
      <c r="C68" s="52"/>
      <c r="D68" s="52"/>
    </row>
    <row r="69" spans="1:4" ht="10.5">
      <c r="A69" s="55" t="s">
        <v>420</v>
      </c>
      <c r="B69" s="65" t="s">
        <v>212</v>
      </c>
      <c r="C69" s="59" t="s">
        <v>147</v>
      </c>
      <c r="D69" s="60"/>
    </row>
    <row r="70" spans="1:4" ht="10.5">
      <c r="A70" s="56"/>
      <c r="B70" s="66"/>
      <c r="C70" s="52"/>
      <c r="D70" s="52"/>
    </row>
    <row r="71" spans="1:4" ht="10.5">
      <c r="A71" s="55" t="s">
        <v>421</v>
      </c>
      <c r="B71" s="58" t="s">
        <v>217</v>
      </c>
      <c r="C71" s="59"/>
      <c r="D71" s="60"/>
    </row>
    <row r="72" spans="1:4" ht="10.5">
      <c r="A72" s="61"/>
      <c r="B72" s="62" t="s">
        <v>218</v>
      </c>
      <c r="C72" s="63"/>
      <c r="D72" s="63"/>
    </row>
    <row r="73" spans="1:4" ht="10.5">
      <c r="A73" s="61"/>
      <c r="B73" s="62" t="s">
        <v>198</v>
      </c>
      <c r="C73" s="63"/>
      <c r="D73" s="63"/>
    </row>
    <row r="74" spans="1:4" ht="10.5">
      <c r="A74" s="61"/>
      <c r="B74" s="62" t="s">
        <v>199</v>
      </c>
      <c r="C74" s="63"/>
      <c r="D74" s="63"/>
    </row>
    <row r="75" spans="1:4" ht="10.5">
      <c r="A75" s="61"/>
      <c r="B75" s="62" t="s">
        <v>200</v>
      </c>
      <c r="C75" s="63"/>
      <c r="D75" s="63"/>
    </row>
    <row r="76" spans="1:4" ht="10.5">
      <c r="A76" s="61"/>
      <c r="B76" s="62" t="s">
        <v>201</v>
      </c>
      <c r="C76" s="63"/>
      <c r="D76" s="63"/>
    </row>
    <row r="77" spans="1:4" ht="10.5">
      <c r="A77" s="61"/>
      <c r="B77" s="62" t="s">
        <v>202</v>
      </c>
      <c r="C77" s="63"/>
      <c r="D77" s="63"/>
    </row>
    <row r="78" spans="1:4" ht="10.5">
      <c r="A78" s="61"/>
      <c r="B78" s="62" t="s">
        <v>203</v>
      </c>
      <c r="C78" s="63"/>
      <c r="D78" s="63"/>
    </row>
    <row r="79" spans="1:4" ht="10.5">
      <c r="A79" s="61"/>
      <c r="B79" s="62" t="s">
        <v>204</v>
      </c>
      <c r="C79" s="63"/>
      <c r="D79" s="63"/>
    </row>
    <row r="80" spans="1:4" ht="10.5">
      <c r="A80" s="61"/>
      <c r="B80" s="62" t="s">
        <v>205</v>
      </c>
      <c r="C80" s="63"/>
      <c r="D80" s="63"/>
    </row>
    <row r="81" spans="1:4" ht="10.5">
      <c r="A81" s="61"/>
      <c r="B81" s="62" t="s">
        <v>206</v>
      </c>
      <c r="C81" s="63"/>
      <c r="D81" s="63"/>
    </row>
    <row r="82" spans="1:4" ht="10.5">
      <c r="A82" s="61"/>
      <c r="B82" s="62" t="s">
        <v>207</v>
      </c>
      <c r="C82" s="63"/>
      <c r="D82" s="63"/>
    </row>
    <row r="83" spans="1:4" ht="10.5">
      <c r="A83" s="61"/>
      <c r="B83" s="62" t="s">
        <v>204</v>
      </c>
      <c r="C83" s="63"/>
      <c r="D83" s="63"/>
    </row>
    <row r="84" spans="1:4" ht="10.5">
      <c r="A84" s="61"/>
      <c r="B84" s="62" t="s">
        <v>208</v>
      </c>
      <c r="C84" s="63"/>
      <c r="D84" s="63"/>
    </row>
    <row r="85" spans="1:4" ht="10.5">
      <c r="A85" s="56"/>
      <c r="B85" s="64"/>
      <c r="C85" s="52"/>
      <c r="D85" s="52"/>
    </row>
    <row r="86" spans="1:4" ht="10.5">
      <c r="A86" s="55" t="s">
        <v>422</v>
      </c>
      <c r="B86" s="65" t="s">
        <v>220</v>
      </c>
      <c r="C86" s="59" t="s">
        <v>147</v>
      </c>
      <c r="D86" s="60"/>
    </row>
    <row r="87" spans="1:4" ht="10.5">
      <c r="A87" s="56"/>
      <c r="B87" s="66"/>
      <c r="C87" s="52"/>
      <c r="D87" s="52"/>
    </row>
    <row r="88" spans="1:4" ht="10.5">
      <c r="A88" s="56"/>
      <c r="B88" s="64"/>
      <c r="C88" s="52"/>
      <c r="D88" s="52"/>
    </row>
    <row r="89" spans="1:4" ht="10.5">
      <c r="A89" s="67" t="s">
        <v>423</v>
      </c>
      <c r="B89" s="68" t="s">
        <v>227</v>
      </c>
      <c r="C89" s="69"/>
      <c r="D89" s="69"/>
    </row>
    <row r="90" spans="1:4" ht="10.5">
      <c r="A90" s="56"/>
      <c r="B90" s="57"/>
      <c r="C90" s="52"/>
      <c r="D90" s="52"/>
    </row>
    <row r="91" spans="1:4" ht="10.5">
      <c r="A91" s="56"/>
      <c r="B91" s="64"/>
      <c r="C91" s="52"/>
      <c r="D91" s="52"/>
    </row>
    <row r="92" spans="1:4" ht="10.5">
      <c r="A92" s="55" t="s">
        <v>424</v>
      </c>
      <c r="B92" s="58" t="s">
        <v>243</v>
      </c>
      <c r="C92" s="59" t="s">
        <v>147</v>
      </c>
      <c r="D92" s="60"/>
    </row>
    <row r="93" spans="1:4" ht="31.5">
      <c r="A93" s="61"/>
      <c r="B93" s="62" t="s">
        <v>244</v>
      </c>
      <c r="C93" s="63"/>
      <c r="D93" s="63"/>
    </row>
    <row r="94" spans="1:4" ht="10.5">
      <c r="A94" s="56"/>
      <c r="B94" s="64"/>
      <c r="C94" s="52"/>
      <c r="D94" s="52"/>
    </row>
    <row r="95" spans="1:4" ht="10.5">
      <c r="A95" s="55" t="s">
        <v>425</v>
      </c>
      <c r="B95" s="58" t="s">
        <v>249</v>
      </c>
      <c r="C95" s="59"/>
      <c r="D95" s="60"/>
    </row>
    <row r="96" spans="1:4" ht="10.5">
      <c r="A96" s="61"/>
      <c r="B96" s="62" t="s">
        <v>250</v>
      </c>
      <c r="C96" s="63"/>
      <c r="D96" s="63"/>
    </row>
    <row r="97" spans="1:4" ht="21">
      <c r="A97" s="61"/>
      <c r="B97" s="62" t="s">
        <v>251</v>
      </c>
      <c r="C97" s="63"/>
      <c r="D97" s="63"/>
    </row>
    <row r="98" spans="1:4" ht="10.5">
      <c r="A98" s="56"/>
      <c r="B98" s="66"/>
      <c r="C98" s="52"/>
      <c r="D98" s="52"/>
    </row>
    <row r="99" spans="1:4" ht="10.5">
      <c r="A99" s="55" t="s">
        <v>426</v>
      </c>
      <c r="B99" s="65" t="s">
        <v>403</v>
      </c>
      <c r="C99" s="59" t="s">
        <v>125</v>
      </c>
      <c r="D99" s="60"/>
    </row>
    <row r="100" spans="1:4" ht="10.5">
      <c r="A100" s="56"/>
      <c r="B100" s="64"/>
      <c r="C100" s="52"/>
      <c r="D100" s="52"/>
    </row>
    <row r="101" spans="1:4" ht="10.5">
      <c r="A101" s="55" t="s">
        <v>427</v>
      </c>
      <c r="B101" s="58" t="s">
        <v>404</v>
      </c>
      <c r="C101" s="59" t="s">
        <v>147</v>
      </c>
      <c r="D101" s="60">
        <v>0</v>
      </c>
    </row>
    <row r="102" spans="1:4" ht="10.5">
      <c r="A102" s="61"/>
      <c r="B102" s="62" t="s">
        <v>405</v>
      </c>
      <c r="C102" s="63"/>
      <c r="D102" s="63"/>
    </row>
    <row r="103" spans="1:4" ht="10.5">
      <c r="A103" s="61"/>
      <c r="B103" s="62" t="s">
        <v>406</v>
      </c>
      <c r="C103" s="63"/>
      <c r="D103" s="63"/>
    </row>
    <row r="104" spans="1:4" ht="10.5">
      <c r="A104" s="61"/>
      <c r="B104" s="62" t="s">
        <v>407</v>
      </c>
      <c r="C104" s="63"/>
      <c r="D104" s="63"/>
    </row>
    <row r="105" spans="1:4" ht="10.5">
      <c r="A105" s="56"/>
      <c r="B105" s="70"/>
      <c r="C105" s="52"/>
      <c r="D105" s="52"/>
    </row>
    <row r="106" spans="1:4" ht="10.5"/>
    <row r="107" spans="1:4" ht="10.5"/>
    <row r="108" spans="1:4" ht="10.5"/>
    <row r="109" spans="1:4" ht="10.5"/>
    <row r="110" spans="1:4" ht="10.5"/>
    <row r="111" spans="1:4" ht="10.5"/>
    <row r="112" spans="1:4" ht="10.5"/>
    <row r="113" ht="10.5"/>
    <row r="114" ht="10.5"/>
    <row r="115" ht="10.5"/>
    <row r="116" ht="10.5"/>
    <row r="117" ht="10.5"/>
    <row r="118" ht="10.5"/>
    <row r="119" ht="10.5"/>
    <row r="120" ht="10.5"/>
    <row r="121" ht="10.5"/>
    <row r="122" ht="10.5"/>
    <row r="123" ht="10.5"/>
    <row r="124" ht="10.5"/>
    <row r="125" ht="10.5"/>
    <row r="126" ht="10.5"/>
    <row r="127" ht="10.5"/>
    <row r="128" ht="10.5"/>
    <row r="129" ht="10.5"/>
    <row r="130" ht="10.5"/>
    <row r="131" ht="10.5"/>
    <row r="132" ht="10.5"/>
    <row r="133" ht="10.5"/>
    <row r="134" ht="10.5"/>
    <row r="135" ht="10.5"/>
    <row r="136" ht="10.5"/>
    <row r="137" ht="10.5"/>
    <row r="138" ht="10.5"/>
    <row r="139" ht="10.5"/>
    <row r="140" ht="10.5"/>
    <row r="141" ht="10.5"/>
    <row r="142" ht="10.5"/>
    <row r="143" ht="10.5"/>
    <row r="144" ht="10.5"/>
    <row r="145" ht="10.5"/>
    <row r="146" ht="10.5"/>
    <row r="147" ht="10.5"/>
    <row r="148" ht="10.5"/>
    <row r="149" ht="10.5"/>
    <row r="150" ht="10.5"/>
    <row r="151" ht="10.5"/>
    <row r="152" ht="10.5"/>
    <row r="153" ht="10.5"/>
    <row r="154" ht="10.5"/>
    <row r="155" ht="10.5"/>
    <row r="156" ht="10.5"/>
    <row r="157" ht="10.5"/>
    <row r="158" ht="10.5"/>
    <row r="159" ht="10.5"/>
    <row r="160" ht="10.5"/>
    <row r="161" ht="10.5"/>
    <row r="162" ht="10.5"/>
    <row r="163" ht="10.5"/>
    <row r="164" ht="10.5"/>
    <row r="165" ht="10.5"/>
    <row r="166" ht="10.5"/>
    <row r="167" ht="10.5"/>
    <row r="168" ht="10.5"/>
    <row r="169" ht="10.5"/>
    <row r="170" ht="10.5"/>
    <row r="171" ht="10.5"/>
    <row r="172" ht="10.5"/>
    <row r="173" ht="10.5"/>
    <row r="174" ht="10.5"/>
    <row r="175" ht="10.5"/>
    <row r="176" ht="10.5"/>
    <row r="177" ht="10.5"/>
    <row r="178" ht="10.5"/>
    <row r="179" ht="10.5"/>
    <row r="180" ht="10.5"/>
    <row r="181" ht="10.5"/>
    <row r="182" ht="10.5"/>
    <row r="183" ht="10.5"/>
    <row r="184" ht="10.5"/>
    <row r="185" ht="10.5"/>
    <row r="186" ht="10.5"/>
    <row r="187" ht="10.5"/>
  </sheetData>
  <mergeCells count="4">
    <mergeCell ref="A3:D4"/>
    <mergeCell ref="A1:D2"/>
    <mergeCell ref="A5:D5"/>
    <mergeCell ref="C7:D7"/>
  </mergeCells>
  <printOptions horizontalCentered="1"/>
  <pageMargins left="7.874015748031496E-2" right="7.874015748031496E-2" top="7.874015748031496E-2" bottom="7.874015748031496E-2" header="7.874015748031496E-2" footer="7.874015748031496E-2"/>
  <pageSetup paperSize="9" scale="66" fitToHeight="0" orientation="portrait" useFirstPageNumber="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0068D-0121-41BB-A517-73A580AC94F1}">
  <sheetPr>
    <pageSetUpPr fitToPage="1"/>
  </sheetPr>
  <dimension ref="A1:H109"/>
  <sheetViews>
    <sheetView view="pageBreakPreview" zoomScale="85" zoomScaleNormal="100" zoomScaleSheetLayoutView="85" workbookViewId="0">
      <selection activeCell="A6" sqref="A6:F6"/>
    </sheetView>
  </sheetViews>
  <sheetFormatPr baseColWidth="10" defaultColWidth="13.33203125" defaultRowHeight="15" outlineLevelRow="1" outlineLevelCol="1"/>
  <cols>
    <col min="1" max="1" width="10.6640625" style="71" customWidth="1"/>
    <col min="2" max="2" width="84.83203125" style="72" customWidth="1"/>
    <col min="3" max="3" width="12.33203125" style="72" customWidth="1"/>
    <col min="4" max="4" width="17.5" style="73" customWidth="1"/>
    <col min="5" max="5" width="12.6640625" style="192" customWidth="1" outlineLevel="1"/>
    <col min="6" max="6" width="22.1640625" style="74" customWidth="1"/>
    <col min="7" max="7" width="58.5" style="75" customWidth="1"/>
    <col min="8" max="16384" width="13.33203125" style="75"/>
  </cols>
  <sheetData>
    <row r="1" spans="1:7">
      <c r="E1" s="73"/>
    </row>
    <row r="2" spans="1:7">
      <c r="E2" s="73"/>
    </row>
    <row r="3" spans="1:7">
      <c r="E3" s="73"/>
    </row>
    <row r="4" spans="1:7">
      <c r="E4" s="73"/>
    </row>
    <row r="5" spans="1:7" ht="15.75" thickBot="1">
      <c r="E5" s="73"/>
    </row>
    <row r="6" spans="1:7" ht="21" customHeight="1" thickBot="1">
      <c r="A6" s="238" t="s">
        <v>428</v>
      </c>
      <c r="B6" s="239"/>
      <c r="C6" s="239"/>
      <c r="D6" s="239"/>
      <c r="E6" s="239"/>
      <c r="F6" s="239"/>
    </row>
    <row r="7" spans="1:7" s="79" customFormat="1" ht="15.75" thickBot="1">
      <c r="A7" s="76"/>
      <c r="B7" s="77"/>
      <c r="C7" s="77"/>
      <c r="D7" s="77"/>
      <c r="E7" s="77"/>
      <c r="F7" s="78"/>
    </row>
    <row r="8" spans="1:7" s="79" customFormat="1" ht="15" customHeight="1">
      <c r="A8" s="240"/>
      <c r="B8" s="242" t="s">
        <v>429</v>
      </c>
      <c r="C8" s="244" t="s">
        <v>430</v>
      </c>
      <c r="D8" s="244" t="s">
        <v>431</v>
      </c>
      <c r="E8" s="246" t="s">
        <v>432</v>
      </c>
      <c r="F8" s="247"/>
    </row>
    <row r="9" spans="1:7" s="79" customFormat="1" ht="15.75" thickBot="1">
      <c r="A9" s="241"/>
      <c r="B9" s="243"/>
      <c r="C9" s="245"/>
      <c r="D9" s="245"/>
      <c r="E9" s="80" t="s">
        <v>433</v>
      </c>
      <c r="F9" s="81" t="s">
        <v>434</v>
      </c>
    </row>
    <row r="10" spans="1:7" s="88" customFormat="1" ht="15" customHeight="1" outlineLevel="1" thickBot="1">
      <c r="A10" s="82">
        <v>1</v>
      </c>
      <c r="B10" s="83" t="s">
        <v>435</v>
      </c>
      <c r="C10" s="84"/>
      <c r="D10" s="85"/>
      <c r="E10" s="86"/>
      <c r="F10" s="87"/>
      <c r="G10" s="76"/>
    </row>
    <row r="11" spans="1:7" s="95" customFormat="1" outlineLevel="1">
      <c r="A11" s="89">
        <v>1.1000000000000001</v>
      </c>
      <c r="B11" s="90" t="s">
        <v>436</v>
      </c>
      <c r="C11" s="91" t="s">
        <v>437</v>
      </c>
      <c r="D11" s="92"/>
      <c r="E11" s="93">
        <v>1</v>
      </c>
      <c r="F11" s="94">
        <f t="shared" ref="F11:F17" si="0">D11*E11</f>
        <v>0</v>
      </c>
    </row>
    <row r="12" spans="1:7" s="95" customFormat="1" outlineLevel="1">
      <c r="A12" s="89">
        <f>A11+1</f>
        <v>2.1</v>
      </c>
      <c r="B12" s="90" t="s">
        <v>438</v>
      </c>
      <c r="C12" s="91" t="s">
        <v>437</v>
      </c>
      <c r="D12" s="92"/>
      <c r="E12" s="93">
        <v>1</v>
      </c>
      <c r="F12" s="94">
        <f t="shared" si="0"/>
        <v>0</v>
      </c>
    </row>
    <row r="13" spans="1:7" s="95" customFormat="1" outlineLevel="1">
      <c r="A13" s="89">
        <f t="shared" ref="A13:A17" si="1">A12+1</f>
        <v>3.1</v>
      </c>
      <c r="B13" s="90" t="s">
        <v>439</v>
      </c>
      <c r="C13" s="91" t="s">
        <v>437</v>
      </c>
      <c r="D13" s="92"/>
      <c r="E13" s="93">
        <v>1</v>
      </c>
      <c r="F13" s="94">
        <f t="shared" si="0"/>
        <v>0</v>
      </c>
    </row>
    <row r="14" spans="1:7" s="95" customFormat="1" outlineLevel="1">
      <c r="A14" s="89">
        <f t="shared" si="1"/>
        <v>4.0999999999999996</v>
      </c>
      <c r="B14" s="90" t="s">
        <v>440</v>
      </c>
      <c r="C14" s="91" t="s">
        <v>437</v>
      </c>
      <c r="D14" s="92"/>
      <c r="E14" s="93">
        <v>1</v>
      </c>
      <c r="F14" s="94">
        <f t="shared" si="0"/>
        <v>0</v>
      </c>
    </row>
    <row r="15" spans="1:7" s="95" customFormat="1" outlineLevel="1">
      <c r="A15" s="89">
        <f t="shared" si="1"/>
        <v>5.0999999999999996</v>
      </c>
      <c r="B15" s="90" t="s">
        <v>441</v>
      </c>
      <c r="C15" s="91" t="s">
        <v>437</v>
      </c>
      <c r="D15" s="92"/>
      <c r="E15" s="93">
        <v>1</v>
      </c>
      <c r="F15" s="94">
        <f t="shared" si="0"/>
        <v>0</v>
      </c>
    </row>
    <row r="16" spans="1:7" s="95" customFormat="1" outlineLevel="1">
      <c r="A16" s="89">
        <f t="shared" si="1"/>
        <v>6.1</v>
      </c>
      <c r="B16" s="90" t="s">
        <v>442</v>
      </c>
      <c r="C16" s="91" t="s">
        <v>437</v>
      </c>
      <c r="D16" s="92"/>
      <c r="E16" s="93">
        <v>1</v>
      </c>
      <c r="F16" s="94">
        <f t="shared" si="0"/>
        <v>0</v>
      </c>
    </row>
    <row r="17" spans="1:7" s="95" customFormat="1" ht="15.75" outlineLevel="1" thickBot="1">
      <c r="A17" s="96">
        <f t="shared" si="1"/>
        <v>7.1</v>
      </c>
      <c r="B17" s="97" t="s">
        <v>443</v>
      </c>
      <c r="C17" s="91" t="s">
        <v>437</v>
      </c>
      <c r="D17" s="92"/>
      <c r="E17" s="93">
        <v>1</v>
      </c>
      <c r="F17" s="94">
        <f t="shared" si="0"/>
        <v>0</v>
      </c>
    </row>
    <row r="18" spans="1:7" s="104" customFormat="1" ht="15" customHeight="1" outlineLevel="1" thickBot="1">
      <c r="A18" s="82"/>
      <c r="B18" s="98" t="str">
        <f>"Total 1 "&amp;B10</f>
        <v>Total 1 TRAVAUX PREPARATOIRES</v>
      </c>
      <c r="C18" s="99"/>
      <c r="D18" s="100"/>
      <c r="E18" s="101"/>
      <c r="F18" s="102">
        <f>SUM(F11:F17)</f>
        <v>0</v>
      </c>
      <c r="G18" s="103"/>
    </row>
    <row r="19" spans="1:7" s="76" customFormat="1" ht="15" customHeight="1" outlineLevel="1" thickBot="1">
      <c r="A19" s="105"/>
      <c r="B19" s="106"/>
      <c r="C19" s="107"/>
      <c r="D19" s="108"/>
      <c r="E19" s="109"/>
      <c r="F19" s="110"/>
    </row>
    <row r="20" spans="1:7" s="88" customFormat="1" ht="15" customHeight="1" outlineLevel="1" thickBot="1">
      <c r="A20" s="82">
        <v>2</v>
      </c>
      <c r="B20" s="83" t="s">
        <v>444</v>
      </c>
      <c r="C20" s="84"/>
      <c r="D20" s="85"/>
      <c r="E20" s="86"/>
      <c r="F20" s="87"/>
      <c r="G20" s="76"/>
    </row>
    <row r="21" spans="1:7" s="117" customFormat="1" outlineLevel="1">
      <c r="A21" s="111"/>
      <c r="B21" s="112" t="s">
        <v>445</v>
      </c>
      <c r="C21" s="113"/>
      <c r="D21" s="114"/>
      <c r="E21" s="115"/>
      <c r="F21" s="116"/>
    </row>
    <row r="22" spans="1:7" s="124" customFormat="1" ht="76.900000000000006" customHeight="1" outlineLevel="1">
      <c r="A22" s="118" t="s">
        <v>410</v>
      </c>
      <c r="B22" s="119" t="s">
        <v>446</v>
      </c>
      <c r="C22" s="120" t="s">
        <v>447</v>
      </c>
      <c r="D22" s="121"/>
      <c r="E22" s="122">
        <f>((2*8)*1.2)+((E50+E57)*0.5)</f>
        <v>94.7</v>
      </c>
      <c r="F22" s="123">
        <f>D22*E22</f>
        <v>0</v>
      </c>
      <c r="G22" s="95"/>
    </row>
    <row r="23" spans="1:7" s="95" customFormat="1" ht="51.6" customHeight="1" outlineLevel="1">
      <c r="A23" s="118" t="s">
        <v>411</v>
      </c>
      <c r="B23" s="125" t="s">
        <v>448</v>
      </c>
      <c r="C23" s="91" t="s">
        <v>447</v>
      </c>
      <c r="D23" s="92"/>
      <c r="E23" s="122">
        <f>(E50+E57+(E42*8))*0.4</f>
        <v>66.8</v>
      </c>
      <c r="F23" s="94">
        <f>D23*E23</f>
        <v>0</v>
      </c>
    </row>
    <row r="24" spans="1:7" s="95" customFormat="1" ht="86.25" customHeight="1" outlineLevel="1">
      <c r="A24" s="118" t="s">
        <v>413</v>
      </c>
      <c r="B24" s="125" t="s">
        <v>449</v>
      </c>
      <c r="C24" s="91" t="s">
        <v>447</v>
      </c>
      <c r="D24" s="92"/>
      <c r="E24" s="122">
        <f>((8*1.1)*E42)+((E50+E57)*0.4)</f>
        <v>78</v>
      </c>
      <c r="F24" s="94">
        <f>D24*E24</f>
        <v>0</v>
      </c>
    </row>
    <row r="25" spans="1:7" s="76" customFormat="1" ht="86.25" customHeight="1" outlineLevel="1">
      <c r="A25" s="118" t="s">
        <v>450</v>
      </c>
      <c r="B25" s="126" t="s">
        <v>451</v>
      </c>
      <c r="C25" s="91" t="s">
        <v>113</v>
      </c>
      <c r="D25" s="92"/>
      <c r="E25" s="122">
        <f>6*3</f>
        <v>18</v>
      </c>
      <c r="F25" s="94">
        <f>D25*E25</f>
        <v>0</v>
      </c>
    </row>
    <row r="26" spans="1:7" s="76" customFormat="1" ht="86.25" customHeight="1" outlineLevel="1" thickBot="1">
      <c r="A26" s="118" t="s">
        <v>452</v>
      </c>
      <c r="B26" s="127" t="s">
        <v>453</v>
      </c>
      <c r="C26" s="91" t="s">
        <v>113</v>
      </c>
      <c r="D26" s="92"/>
      <c r="E26" s="122">
        <v>35</v>
      </c>
      <c r="F26" s="94">
        <f>D26*E26</f>
        <v>0</v>
      </c>
    </row>
    <row r="27" spans="1:7" s="104" customFormat="1" ht="15" customHeight="1" outlineLevel="1" thickBot="1">
      <c r="A27" s="82"/>
      <c r="B27" s="98" t="s">
        <v>454</v>
      </c>
      <c r="C27" s="99"/>
      <c r="D27" s="100"/>
      <c r="E27" s="101"/>
      <c r="F27" s="102">
        <f>SUM(F22:F26)</f>
        <v>0</v>
      </c>
      <c r="G27" s="103"/>
    </row>
    <row r="28" spans="1:7" s="76" customFormat="1" ht="15" customHeight="1" outlineLevel="1" thickBot="1">
      <c r="A28" s="105"/>
      <c r="B28" s="106"/>
      <c r="C28" s="107"/>
      <c r="D28" s="108"/>
      <c r="E28" s="109"/>
      <c r="F28" s="110"/>
    </row>
    <row r="29" spans="1:7" s="88" customFormat="1" ht="15" customHeight="1" outlineLevel="1" thickBot="1">
      <c r="A29" s="82">
        <v>3</v>
      </c>
      <c r="B29" s="83" t="s">
        <v>455</v>
      </c>
      <c r="C29" s="84"/>
      <c r="D29" s="85"/>
      <c r="E29" s="86"/>
      <c r="F29" s="87"/>
      <c r="G29" s="76"/>
    </row>
    <row r="30" spans="1:7" s="95" customFormat="1" outlineLevel="1">
      <c r="A30" s="128" t="s">
        <v>415</v>
      </c>
      <c r="B30" s="125" t="s">
        <v>456</v>
      </c>
      <c r="C30" s="91" t="s">
        <v>113</v>
      </c>
      <c r="D30" s="129"/>
      <c r="E30" s="130">
        <f>15*1.5</f>
        <v>22.5</v>
      </c>
      <c r="F30" s="94">
        <f>D30*E30</f>
        <v>0</v>
      </c>
    </row>
    <row r="31" spans="1:7" s="95" customFormat="1" outlineLevel="1">
      <c r="A31" s="128" t="s">
        <v>416</v>
      </c>
      <c r="B31" s="125" t="s">
        <v>457</v>
      </c>
      <c r="C31" s="91" t="s">
        <v>125</v>
      </c>
      <c r="D31" s="131"/>
      <c r="E31" s="92">
        <f>E42</f>
        <v>2</v>
      </c>
      <c r="F31" s="94">
        <f t="shared" ref="F31:F33" si="2">D31*E31</f>
        <v>0</v>
      </c>
    </row>
    <row r="32" spans="1:7" s="95" customFormat="1" outlineLevel="1">
      <c r="A32" s="128" t="s">
        <v>418</v>
      </c>
      <c r="B32" s="125" t="s">
        <v>458</v>
      </c>
      <c r="C32" s="91" t="s">
        <v>125</v>
      </c>
      <c r="D32" s="131"/>
      <c r="E32" s="92">
        <f>E42</f>
        <v>2</v>
      </c>
      <c r="F32" s="94">
        <f t="shared" si="2"/>
        <v>0</v>
      </c>
    </row>
    <row r="33" spans="1:8" s="95" customFormat="1" outlineLevel="1">
      <c r="A33" s="128" t="s">
        <v>421</v>
      </c>
      <c r="B33" s="125" t="s">
        <v>459</v>
      </c>
      <c r="C33" s="91" t="s">
        <v>113</v>
      </c>
      <c r="D33" s="92"/>
      <c r="E33" s="130">
        <f>E57+E50</f>
        <v>151</v>
      </c>
      <c r="F33" s="94">
        <f t="shared" si="2"/>
        <v>0</v>
      </c>
    </row>
    <row r="34" spans="1:8" s="95" customFormat="1" outlineLevel="1">
      <c r="A34" s="128" t="s">
        <v>460</v>
      </c>
      <c r="B34" s="125" t="s">
        <v>461</v>
      </c>
      <c r="C34" s="91" t="s">
        <v>147</v>
      </c>
      <c r="D34" s="92"/>
      <c r="E34" s="130">
        <f>5+15+8+5.5+10.5+7+8+10.5+12+5+15+4.5+5.5+5+5.5+8+9.5+10.5+8+8</f>
        <v>166</v>
      </c>
      <c r="F34" s="94">
        <f>D34*E34</f>
        <v>0</v>
      </c>
    </row>
    <row r="35" spans="1:8" s="76" customFormat="1" ht="24.6" customHeight="1" outlineLevel="1">
      <c r="A35" s="128" t="s">
        <v>462</v>
      </c>
      <c r="B35" s="125" t="s">
        <v>463</v>
      </c>
      <c r="C35" s="91" t="s">
        <v>125</v>
      </c>
      <c r="D35" s="92"/>
      <c r="E35" s="130">
        <f>(70*2)+8</f>
        <v>148</v>
      </c>
      <c r="F35" s="94">
        <f>D35*E35</f>
        <v>0</v>
      </c>
    </row>
    <row r="36" spans="1:8" s="76" customFormat="1" ht="24.6" customHeight="1" outlineLevel="1">
      <c r="A36" s="128" t="s">
        <v>464</v>
      </c>
      <c r="B36" s="125" t="s">
        <v>465</v>
      </c>
      <c r="C36" s="91" t="s">
        <v>125</v>
      </c>
      <c r="D36" s="92"/>
      <c r="E36" s="130">
        <f>E42</f>
        <v>2</v>
      </c>
      <c r="F36" s="94">
        <f>D36*E36</f>
        <v>0</v>
      </c>
      <c r="G36" s="132"/>
    </row>
    <row r="37" spans="1:8" s="76" customFormat="1" ht="24.6" customHeight="1" outlineLevel="1" thickBot="1">
      <c r="A37" s="128" t="s">
        <v>466</v>
      </c>
      <c r="B37" s="133" t="s">
        <v>467</v>
      </c>
      <c r="C37" s="91" t="s">
        <v>66</v>
      </c>
      <c r="D37" s="92"/>
      <c r="E37" s="130">
        <v>1</v>
      </c>
      <c r="F37" s="94">
        <f>D37*E37</f>
        <v>0</v>
      </c>
      <c r="G37" s="132"/>
    </row>
    <row r="38" spans="1:8" s="104" customFormat="1" ht="15" customHeight="1" outlineLevel="1" thickBot="1">
      <c r="A38" s="82"/>
      <c r="B38" s="98" t="str">
        <f>"Total 3 "&amp;B29</f>
        <v>Total 3 ACCESSOIRES DE PLANTATION</v>
      </c>
      <c r="C38" s="99"/>
      <c r="D38" s="100"/>
      <c r="E38" s="101"/>
      <c r="F38" s="102">
        <f>SUBTOTAL(9,F30:F37)</f>
        <v>0</v>
      </c>
      <c r="G38" s="134"/>
      <c r="H38" s="135"/>
    </row>
    <row r="39" spans="1:8" s="76" customFormat="1" ht="15" customHeight="1" outlineLevel="1" thickBot="1">
      <c r="A39" s="105"/>
      <c r="B39" s="106"/>
      <c r="C39" s="107"/>
      <c r="D39" s="108"/>
      <c r="E39" s="109"/>
      <c r="F39" s="110"/>
    </row>
    <row r="40" spans="1:8" s="88" customFormat="1" ht="15" customHeight="1" outlineLevel="1" thickBot="1">
      <c r="A40" s="82">
        <v>4</v>
      </c>
      <c r="B40" s="83" t="s">
        <v>468</v>
      </c>
      <c r="C40" s="84"/>
      <c r="D40" s="85"/>
      <c r="E40" s="86"/>
      <c r="F40" s="87"/>
      <c r="G40" s="76"/>
    </row>
    <row r="41" spans="1:8" s="143" customFormat="1" outlineLevel="1">
      <c r="A41" s="136" t="s">
        <v>424</v>
      </c>
      <c r="B41" s="137" t="s">
        <v>469</v>
      </c>
      <c r="C41" s="138"/>
      <c r="D41" s="139"/>
      <c r="E41" s="140"/>
      <c r="F41" s="141"/>
      <c r="G41" s="142"/>
    </row>
    <row r="42" spans="1:8" s="146" customFormat="1" outlineLevel="1">
      <c r="A42" s="128" t="s">
        <v>470</v>
      </c>
      <c r="B42" s="125" t="s">
        <v>471</v>
      </c>
      <c r="C42" s="91" t="s">
        <v>125</v>
      </c>
      <c r="D42" s="144"/>
      <c r="E42" s="130">
        <v>2</v>
      </c>
      <c r="F42" s="94">
        <f t="shared" ref="F42" si="3">D42*E42</f>
        <v>0</v>
      </c>
      <c r="G42" s="145"/>
    </row>
    <row r="43" spans="1:8" s="104" customFormat="1" outlineLevel="1">
      <c r="A43" s="147"/>
      <c r="B43" s="148" t="str">
        <f>"Total "&amp;B41</f>
        <v>Total Arbres - fourniture et plantation</v>
      </c>
      <c r="C43" s="149"/>
      <c r="D43" s="150"/>
      <c r="E43" s="151">
        <f>SUM(E42:E42)</f>
        <v>2</v>
      </c>
      <c r="F43" s="152">
        <f>SUM(F42:F42)</f>
        <v>0</v>
      </c>
      <c r="G43" s="103"/>
    </row>
    <row r="44" spans="1:8" s="143" customFormat="1" outlineLevel="1">
      <c r="A44" s="136" t="s">
        <v>425</v>
      </c>
      <c r="B44" s="137" t="s">
        <v>472</v>
      </c>
      <c r="C44" s="138"/>
      <c r="D44" s="139"/>
      <c r="E44" s="153"/>
      <c r="F44" s="141"/>
      <c r="G44" s="142"/>
    </row>
    <row r="45" spans="1:8" s="160" customFormat="1" outlineLevel="1">
      <c r="A45" s="154"/>
      <c r="B45" s="155" t="s">
        <v>473</v>
      </c>
      <c r="C45" s="156"/>
      <c r="D45" s="157"/>
      <c r="E45" s="158"/>
      <c r="F45" s="159"/>
      <c r="G45" s="142"/>
    </row>
    <row r="46" spans="1:8" s="164" customFormat="1" outlineLevel="1">
      <c r="A46" s="161" t="s">
        <v>426</v>
      </c>
      <c r="B46" s="125" t="s">
        <v>474</v>
      </c>
      <c r="C46" s="91" t="s">
        <v>125</v>
      </c>
      <c r="D46" s="162"/>
      <c r="E46" s="163">
        <v>2</v>
      </c>
      <c r="F46" s="94">
        <f>D46*E46</f>
        <v>0</v>
      </c>
      <c r="G46" s="117"/>
    </row>
    <row r="47" spans="1:8" s="95" customFormat="1" outlineLevel="1">
      <c r="A47" s="161" t="s">
        <v>475</v>
      </c>
      <c r="B47" s="125" t="s">
        <v>476</v>
      </c>
      <c r="C47" s="91" t="s">
        <v>125</v>
      </c>
      <c r="D47" s="162"/>
      <c r="E47" s="163">
        <v>3</v>
      </c>
      <c r="F47" s="94">
        <f>D47*E47</f>
        <v>0</v>
      </c>
    </row>
    <row r="48" spans="1:8" s="95" customFormat="1" outlineLevel="1">
      <c r="A48" s="161" t="s">
        <v>477</v>
      </c>
      <c r="B48" s="125" t="s">
        <v>478</v>
      </c>
      <c r="C48" s="91" t="s">
        <v>125</v>
      </c>
      <c r="D48" s="162"/>
      <c r="E48" s="163">
        <v>4</v>
      </c>
      <c r="F48" s="94">
        <f>D48*E48</f>
        <v>0</v>
      </c>
    </row>
    <row r="49" spans="1:7" s="104" customFormat="1" outlineLevel="1">
      <c r="A49" s="147"/>
      <c r="B49" s="148" t="str">
        <f>"Total "&amp;B44</f>
        <v>Total Grands arbustes - fourniture et plantation</v>
      </c>
      <c r="C49" s="149"/>
      <c r="D49" s="150"/>
      <c r="E49" s="165"/>
      <c r="F49" s="152">
        <f>SUM(F46:F48)</f>
        <v>0</v>
      </c>
      <c r="G49" s="103"/>
    </row>
    <row r="50" spans="1:7" s="143" customFormat="1" outlineLevel="1">
      <c r="A50" s="136" t="s">
        <v>427</v>
      </c>
      <c r="B50" s="137" t="s">
        <v>479</v>
      </c>
      <c r="C50" s="138" t="s">
        <v>113</v>
      </c>
      <c r="D50" s="139"/>
      <c r="E50" s="153">
        <f>SUM(E53:E55)</f>
        <v>56</v>
      </c>
      <c r="F50" s="141"/>
      <c r="G50" s="142"/>
    </row>
    <row r="51" spans="1:7" s="160" customFormat="1" outlineLevel="1">
      <c r="A51" s="154"/>
      <c r="B51" s="155" t="s">
        <v>480</v>
      </c>
      <c r="C51" s="156"/>
      <c r="D51" s="157"/>
      <c r="E51" s="158"/>
      <c r="F51" s="159"/>
      <c r="G51" s="142"/>
    </row>
    <row r="52" spans="1:7" s="164" customFormat="1" outlineLevel="1">
      <c r="A52" s="154"/>
      <c r="B52" s="166" t="s">
        <v>481</v>
      </c>
      <c r="C52" s="113"/>
      <c r="D52" s="144"/>
      <c r="E52" s="115"/>
      <c r="F52" s="116"/>
      <c r="G52" s="117"/>
    </row>
    <row r="53" spans="1:7" s="95" customFormat="1" ht="24" outlineLevel="1">
      <c r="A53" s="161" t="s">
        <v>482</v>
      </c>
      <c r="B53" s="125" t="s">
        <v>483</v>
      </c>
      <c r="C53" s="91" t="s">
        <v>113</v>
      </c>
      <c r="D53" s="162"/>
      <c r="E53" s="163">
        <v>14</v>
      </c>
      <c r="F53" s="94">
        <f>D53*E53</f>
        <v>0</v>
      </c>
    </row>
    <row r="54" spans="1:7" s="95" customFormat="1" outlineLevel="1">
      <c r="A54" s="161" t="s">
        <v>484</v>
      </c>
      <c r="B54" s="125" t="s">
        <v>485</v>
      </c>
      <c r="C54" s="91" t="s">
        <v>113</v>
      </c>
      <c r="D54" s="162"/>
      <c r="E54" s="163">
        <v>22</v>
      </c>
      <c r="F54" s="94">
        <f>D54*E54</f>
        <v>0</v>
      </c>
    </row>
    <row r="55" spans="1:7" s="95" customFormat="1" outlineLevel="1">
      <c r="A55" s="161" t="s">
        <v>486</v>
      </c>
      <c r="B55" s="125" t="s">
        <v>487</v>
      </c>
      <c r="C55" s="91" t="s">
        <v>113</v>
      </c>
      <c r="D55" s="162"/>
      <c r="E55" s="163">
        <v>20</v>
      </c>
      <c r="F55" s="94">
        <f>D55*E55</f>
        <v>0</v>
      </c>
    </row>
    <row r="56" spans="1:7" s="104" customFormat="1" outlineLevel="1">
      <c r="A56" s="147"/>
      <c r="B56" s="148" t="str">
        <f>"Total "&amp;B50</f>
        <v>Total Massif arbustif  - fourniture et plantation</v>
      </c>
      <c r="C56" s="149"/>
      <c r="D56" s="150"/>
      <c r="E56" s="165"/>
      <c r="F56" s="152">
        <f>SUM(F52:F55)</f>
        <v>0</v>
      </c>
      <c r="G56" s="103"/>
    </row>
    <row r="57" spans="1:7" s="143" customFormat="1" outlineLevel="1">
      <c r="A57" s="136" t="s">
        <v>488</v>
      </c>
      <c r="B57" s="137" t="s">
        <v>489</v>
      </c>
      <c r="C57" s="138" t="s">
        <v>113</v>
      </c>
      <c r="D57" s="139"/>
      <c r="E57" s="153">
        <f>SUM(E59:E67)</f>
        <v>95</v>
      </c>
      <c r="F57" s="141"/>
      <c r="G57" s="142"/>
    </row>
    <row r="58" spans="1:7" s="160" customFormat="1" outlineLevel="1">
      <c r="A58" s="154"/>
      <c r="B58" s="155" t="s">
        <v>490</v>
      </c>
      <c r="C58" s="156"/>
      <c r="D58" s="157"/>
      <c r="E58" s="158"/>
      <c r="F58" s="159"/>
      <c r="G58" s="142"/>
    </row>
    <row r="59" spans="1:7" s="95" customFormat="1" outlineLevel="1">
      <c r="A59" s="161"/>
      <c r="B59" s="166" t="s">
        <v>491</v>
      </c>
      <c r="C59" s="91"/>
      <c r="D59" s="167"/>
      <c r="E59" s="130"/>
      <c r="F59" s="94"/>
    </row>
    <row r="60" spans="1:7" s="95" customFormat="1" outlineLevel="1">
      <c r="A60" s="161" t="s">
        <v>492</v>
      </c>
      <c r="B60" s="125" t="s">
        <v>493</v>
      </c>
      <c r="C60" s="91" t="s">
        <v>113</v>
      </c>
      <c r="D60" s="167"/>
      <c r="E60" s="130">
        <v>20</v>
      </c>
      <c r="F60" s="94">
        <f>D60*E60</f>
        <v>0</v>
      </c>
    </row>
    <row r="61" spans="1:7" s="95" customFormat="1" outlineLevel="1">
      <c r="A61" s="161" t="s">
        <v>494</v>
      </c>
      <c r="B61" s="125" t="s">
        <v>495</v>
      </c>
      <c r="C61" s="91" t="s">
        <v>113</v>
      </c>
      <c r="D61" s="167"/>
      <c r="E61" s="130">
        <v>20</v>
      </c>
      <c r="F61" s="94">
        <f>D61*E61</f>
        <v>0</v>
      </c>
    </row>
    <row r="62" spans="1:7" s="95" customFormat="1" outlineLevel="1">
      <c r="A62" s="161"/>
      <c r="B62" s="166" t="s">
        <v>496</v>
      </c>
      <c r="C62" s="91"/>
      <c r="D62" s="167"/>
      <c r="E62" s="130"/>
      <c r="F62" s="94"/>
    </row>
    <row r="63" spans="1:7" s="95" customFormat="1" ht="15" customHeight="1" outlineLevel="1">
      <c r="A63" s="161" t="s">
        <v>497</v>
      </c>
      <c r="B63" s="125" t="s">
        <v>498</v>
      </c>
      <c r="C63" s="91" t="s">
        <v>113</v>
      </c>
      <c r="D63" s="167"/>
      <c r="E63" s="130">
        <v>15</v>
      </c>
      <c r="F63" s="94">
        <f>D63*E63</f>
        <v>0</v>
      </c>
    </row>
    <row r="64" spans="1:7" s="95" customFormat="1" outlineLevel="1">
      <c r="A64" s="161"/>
      <c r="B64" s="166" t="s">
        <v>499</v>
      </c>
      <c r="C64" s="91"/>
      <c r="D64" s="167"/>
      <c r="E64" s="130"/>
      <c r="F64" s="94"/>
    </row>
    <row r="65" spans="1:7" s="95" customFormat="1" ht="15" customHeight="1" outlineLevel="1">
      <c r="A65" s="161" t="s">
        <v>500</v>
      </c>
      <c r="B65" s="125" t="s">
        <v>501</v>
      </c>
      <c r="C65" s="91" t="s">
        <v>113</v>
      </c>
      <c r="D65" s="167"/>
      <c r="E65" s="130">
        <v>17</v>
      </c>
      <c r="F65" s="94">
        <f>D65*E65</f>
        <v>0</v>
      </c>
    </row>
    <row r="66" spans="1:7" s="95" customFormat="1" ht="15" customHeight="1" outlineLevel="1">
      <c r="A66" s="161" t="s">
        <v>502</v>
      </c>
      <c r="B66" s="125" t="s">
        <v>503</v>
      </c>
      <c r="C66" s="91" t="s">
        <v>113</v>
      </c>
      <c r="D66" s="167"/>
      <c r="E66" s="130">
        <v>17</v>
      </c>
      <c r="F66" s="94">
        <f>D66*E66</f>
        <v>0</v>
      </c>
    </row>
    <row r="67" spans="1:7" s="95" customFormat="1" ht="15" customHeight="1" outlineLevel="1">
      <c r="A67" s="161" t="s">
        <v>504</v>
      </c>
      <c r="B67" s="125" t="s">
        <v>505</v>
      </c>
      <c r="C67" s="91" t="s">
        <v>113</v>
      </c>
      <c r="D67" s="167"/>
      <c r="E67" s="130">
        <v>6</v>
      </c>
      <c r="F67" s="94">
        <f>D67*E67</f>
        <v>0</v>
      </c>
    </row>
    <row r="68" spans="1:7" s="104" customFormat="1" outlineLevel="1">
      <c r="A68" s="147"/>
      <c r="B68" s="148" t="str">
        <f>"Total "&amp;B57</f>
        <v>Total Massif vivaces - fourniture et plantation</v>
      </c>
      <c r="C68" s="149"/>
      <c r="D68" s="150"/>
      <c r="E68" s="165"/>
      <c r="F68" s="152">
        <f>SUM(F59:F67)</f>
        <v>0</v>
      </c>
      <c r="G68" s="103"/>
    </row>
    <row r="69" spans="1:7" s="143" customFormat="1" outlineLevel="1">
      <c r="A69" s="136" t="s">
        <v>506</v>
      </c>
      <c r="B69" s="168" t="s">
        <v>507</v>
      </c>
      <c r="C69" s="138"/>
      <c r="D69" s="139"/>
      <c r="E69" s="153"/>
      <c r="F69" s="141"/>
      <c r="G69" s="142"/>
    </row>
    <row r="70" spans="1:7" s="95" customFormat="1" ht="31.15" customHeight="1" outlineLevel="1" thickBot="1">
      <c r="A70" s="161" t="s">
        <v>508</v>
      </c>
      <c r="B70" s="125" t="s">
        <v>509</v>
      </c>
      <c r="C70" s="91" t="s">
        <v>125</v>
      </c>
      <c r="D70" s="167"/>
      <c r="E70" s="130">
        <v>500</v>
      </c>
      <c r="F70" s="94">
        <f>D70*E70</f>
        <v>0</v>
      </c>
    </row>
    <row r="71" spans="1:7" s="104" customFormat="1" ht="15" customHeight="1" outlineLevel="1" thickBot="1">
      <c r="A71" s="82"/>
      <c r="B71" s="98" t="str">
        <f>"Total 4 "&amp;B40</f>
        <v>Total 4 PLANTATIONS</v>
      </c>
      <c r="C71" s="99"/>
      <c r="D71" s="100"/>
      <c r="E71" s="101"/>
      <c r="F71" s="102">
        <f>F68+F56+F43+F70+F49</f>
        <v>0</v>
      </c>
      <c r="G71" s="103"/>
    </row>
    <row r="72" spans="1:7" s="76" customFormat="1" ht="15" customHeight="1" outlineLevel="1" thickBot="1">
      <c r="A72" s="105"/>
      <c r="B72" s="106"/>
      <c r="C72" s="107"/>
      <c r="D72" s="108"/>
      <c r="E72" s="109"/>
      <c r="F72" s="110"/>
    </row>
    <row r="73" spans="1:7" s="88" customFormat="1" ht="15" customHeight="1" outlineLevel="1" thickBot="1">
      <c r="A73" s="82">
        <v>5</v>
      </c>
      <c r="B73" s="169" t="s">
        <v>510</v>
      </c>
      <c r="C73" s="84"/>
      <c r="D73" s="85"/>
      <c r="E73" s="86"/>
      <c r="F73" s="87"/>
      <c r="G73" s="76"/>
    </row>
    <row r="74" spans="1:7" s="146" customFormat="1" ht="29.45" customHeight="1" outlineLevel="1">
      <c r="A74" s="128" t="s">
        <v>511</v>
      </c>
      <c r="B74" s="125" t="s">
        <v>512</v>
      </c>
      <c r="C74" s="91" t="s">
        <v>437</v>
      </c>
      <c r="D74" s="144"/>
      <c r="E74" s="130">
        <v>1</v>
      </c>
      <c r="F74" s="94">
        <f t="shared" ref="F74:F75" si="4">D74*E74</f>
        <v>0</v>
      </c>
      <c r="G74" s="145"/>
    </row>
    <row r="75" spans="1:7" s="146" customFormat="1" ht="25.15" customHeight="1" outlineLevel="1" thickBot="1">
      <c r="A75" s="128" t="s">
        <v>513</v>
      </c>
      <c r="B75" s="125" t="s">
        <v>514</v>
      </c>
      <c r="C75" s="91" t="s">
        <v>113</v>
      </c>
      <c r="D75" s="144"/>
      <c r="E75" s="130">
        <f>E33</f>
        <v>151</v>
      </c>
      <c r="F75" s="94">
        <f t="shared" si="4"/>
        <v>0</v>
      </c>
      <c r="G75" s="145"/>
    </row>
    <row r="76" spans="1:7" s="104" customFormat="1" ht="15" customHeight="1" outlineLevel="1" thickBot="1">
      <c r="A76" s="82"/>
      <c r="B76" s="98" t="str">
        <f>"Total 5 "&amp;B73</f>
        <v>Total 5 ARROSAGE AUTOMATIQUE</v>
      </c>
      <c r="C76" s="99"/>
      <c r="D76" s="100"/>
      <c r="E76" s="101"/>
      <c r="F76" s="102">
        <f>F75+F74</f>
        <v>0</v>
      </c>
      <c r="G76" s="103"/>
    </row>
    <row r="77" spans="1:7" s="76" customFormat="1" ht="15" customHeight="1" outlineLevel="1" thickBot="1">
      <c r="A77" s="105"/>
      <c r="B77" s="106"/>
      <c r="C77" s="107"/>
      <c r="D77" s="108"/>
      <c r="E77" s="109"/>
      <c r="F77" s="110"/>
    </row>
    <row r="78" spans="1:7" s="88" customFormat="1" ht="15" customHeight="1" outlineLevel="1" thickBot="1">
      <c r="A78" s="82">
        <v>6</v>
      </c>
      <c r="B78" s="83" t="s">
        <v>515</v>
      </c>
      <c r="C78" s="84"/>
      <c r="D78" s="85"/>
      <c r="E78" s="86"/>
      <c r="F78" s="87"/>
      <c r="G78" s="76"/>
    </row>
    <row r="79" spans="1:7" s="95" customFormat="1" ht="32.25" customHeight="1" outlineLevel="1">
      <c r="A79" s="89" t="s">
        <v>516</v>
      </c>
      <c r="B79" s="126" t="s">
        <v>517</v>
      </c>
      <c r="C79" s="91" t="s">
        <v>437</v>
      </c>
      <c r="D79" s="92"/>
      <c r="E79" s="130">
        <v>1</v>
      </c>
      <c r="F79" s="94">
        <f>D79*E79</f>
        <v>0</v>
      </c>
    </row>
    <row r="80" spans="1:7" s="95" customFormat="1" ht="180.6" customHeight="1" outlineLevel="1">
      <c r="A80" s="89" t="s">
        <v>518</v>
      </c>
      <c r="B80" s="125" t="s">
        <v>519</v>
      </c>
      <c r="C80" s="91" t="s">
        <v>437</v>
      </c>
      <c r="D80" s="92"/>
      <c r="E80" s="130">
        <v>1</v>
      </c>
      <c r="F80" s="94">
        <f>D80*E80</f>
        <v>0</v>
      </c>
    </row>
    <row r="81" spans="1:7" s="95" customFormat="1" ht="228" customHeight="1" outlineLevel="1" thickBot="1">
      <c r="A81" s="89" t="s">
        <v>520</v>
      </c>
      <c r="B81" s="170" t="s">
        <v>521</v>
      </c>
      <c r="C81" s="171" t="s">
        <v>437</v>
      </c>
      <c r="D81" s="172"/>
      <c r="E81" s="173">
        <v>1</v>
      </c>
      <c r="F81" s="174">
        <f>D81*E81</f>
        <v>0</v>
      </c>
    </row>
    <row r="82" spans="1:7" s="104" customFormat="1" ht="15" customHeight="1" outlineLevel="1" thickBot="1">
      <c r="A82" s="82"/>
      <c r="B82" s="98" t="str">
        <f>"Total 6 "&amp;B78</f>
        <v>Total 6 GARANTIE ET ENTRETIEN DES VEGETEAUX</v>
      </c>
      <c r="C82" s="84"/>
      <c r="D82" s="85"/>
      <c r="E82" s="86"/>
      <c r="F82" s="102">
        <f>SUM(F79:F81)</f>
        <v>0</v>
      </c>
      <c r="G82" s="103"/>
    </row>
    <row r="83" spans="1:7" s="76" customFormat="1" ht="15.75" thickBot="1">
      <c r="B83" s="175"/>
      <c r="C83" s="107"/>
      <c r="D83" s="108"/>
      <c r="E83" s="109"/>
      <c r="F83" s="110"/>
    </row>
    <row r="84" spans="1:7" s="179" customFormat="1" ht="21.75" thickBot="1">
      <c r="A84" s="176"/>
      <c r="B84" s="177" t="s">
        <v>526</v>
      </c>
      <c r="C84" s="235" t="s">
        <v>522</v>
      </c>
      <c r="D84" s="236"/>
      <c r="E84" s="236"/>
      <c r="F84" s="237"/>
      <c r="G84" s="178"/>
    </row>
    <row r="85" spans="1:7" s="186" customFormat="1" ht="16.5" thickBot="1">
      <c r="A85" s="180"/>
      <c r="B85" s="181" t="str">
        <f>B18</f>
        <v>Total 1 TRAVAUX PREPARATOIRES</v>
      </c>
      <c r="C85" s="182"/>
      <c r="D85" s="183"/>
      <c r="E85" s="183"/>
      <c r="F85" s="184">
        <f>F18</f>
        <v>0</v>
      </c>
      <c r="G85" s="185"/>
    </row>
    <row r="86" spans="1:7" s="186" customFormat="1" ht="16.5" thickBot="1">
      <c r="A86" s="180"/>
      <c r="B86" s="187" t="str">
        <f>B27</f>
        <v>Y/c toutes sujétions</v>
      </c>
      <c r="C86" s="182"/>
      <c r="D86" s="183"/>
      <c r="E86" s="183"/>
      <c r="F86" s="184">
        <f>F27</f>
        <v>0</v>
      </c>
      <c r="G86" s="185"/>
    </row>
    <row r="87" spans="1:7" s="186" customFormat="1" ht="16.5" thickBot="1">
      <c r="A87" s="180"/>
      <c r="B87" s="187" t="str">
        <f>B38</f>
        <v>Total 3 ACCESSOIRES DE PLANTATION</v>
      </c>
      <c r="C87" s="182"/>
      <c r="D87" s="183"/>
      <c r="E87" s="183"/>
      <c r="F87" s="184">
        <f>F38</f>
        <v>0</v>
      </c>
      <c r="G87" s="185"/>
    </row>
    <row r="88" spans="1:7" s="186" customFormat="1" ht="16.5" thickBot="1">
      <c r="A88" s="180"/>
      <c r="B88" s="187" t="str">
        <f>B71</f>
        <v>Total 4 PLANTATIONS</v>
      </c>
      <c r="C88" s="182"/>
      <c r="D88" s="183"/>
      <c r="E88" s="183"/>
      <c r="F88" s="184">
        <f>F71</f>
        <v>0</v>
      </c>
      <c r="G88" s="185"/>
    </row>
    <row r="89" spans="1:7" s="186" customFormat="1" ht="16.5" thickBot="1">
      <c r="A89" s="180"/>
      <c r="B89" s="187" t="str">
        <f>B76</f>
        <v>Total 5 ARROSAGE AUTOMATIQUE</v>
      </c>
      <c r="C89" s="182"/>
      <c r="D89" s="183"/>
      <c r="E89" s="183"/>
      <c r="F89" s="184">
        <f>F76</f>
        <v>0</v>
      </c>
      <c r="G89" s="185"/>
    </row>
    <row r="90" spans="1:7" s="186" customFormat="1" ht="16.5" thickBot="1">
      <c r="A90" s="180"/>
      <c r="B90" s="187" t="str">
        <f>B82</f>
        <v>Total 6 GARANTIE ET ENTRETIEN DES VEGETEAUX</v>
      </c>
      <c r="C90" s="182"/>
      <c r="D90" s="183"/>
      <c r="E90" s="183"/>
      <c r="F90" s="184">
        <f>F82</f>
        <v>0</v>
      </c>
      <c r="G90" s="185"/>
    </row>
    <row r="91" spans="1:7" s="76" customFormat="1" ht="15.75" thickBot="1">
      <c r="B91" s="175"/>
      <c r="C91" s="107"/>
      <c r="D91" s="108"/>
      <c r="E91" s="109"/>
      <c r="F91" s="110"/>
    </row>
    <row r="92" spans="1:7" s="186" customFormat="1" ht="16.5" thickBot="1">
      <c r="A92" s="180"/>
      <c r="B92" s="188" t="s">
        <v>523</v>
      </c>
      <c r="C92" s="189"/>
      <c r="D92" s="190"/>
      <c r="E92" s="190"/>
      <c r="F92" s="191">
        <f>SUM(F85:F90)</f>
        <v>0</v>
      </c>
      <c r="G92" s="180"/>
    </row>
    <row r="93" spans="1:7" s="186" customFormat="1" ht="16.5" thickBot="1">
      <c r="A93" s="180"/>
      <c r="B93" s="187" t="s">
        <v>524</v>
      </c>
      <c r="C93" s="182"/>
      <c r="D93" s="183"/>
      <c r="E93" s="183"/>
      <c r="F93" s="184">
        <f>F92*20%</f>
        <v>0</v>
      </c>
      <c r="G93" s="185"/>
    </row>
    <row r="94" spans="1:7" s="186" customFormat="1" ht="16.5" thickBot="1">
      <c r="A94" s="180"/>
      <c r="B94" s="188" t="s">
        <v>525</v>
      </c>
      <c r="C94" s="189"/>
      <c r="D94" s="190"/>
      <c r="E94" s="190"/>
      <c r="F94" s="191">
        <f>F92+F93</f>
        <v>0</v>
      </c>
      <c r="G94" s="185"/>
    </row>
    <row r="95" spans="1:7">
      <c r="E95" s="73"/>
    </row>
    <row r="96" spans="1:7">
      <c r="E96" s="73"/>
    </row>
    <row r="97" spans="5:5">
      <c r="E97" s="73"/>
    </row>
    <row r="98" spans="5:5">
      <c r="E98" s="73"/>
    </row>
    <row r="99" spans="5:5">
      <c r="E99" s="73"/>
    </row>
    <row r="100" spans="5:5">
      <c r="E100" s="73"/>
    </row>
    <row r="101" spans="5:5">
      <c r="E101" s="73"/>
    </row>
    <row r="102" spans="5:5">
      <c r="E102" s="73"/>
    </row>
    <row r="103" spans="5:5">
      <c r="E103" s="73"/>
    </row>
    <row r="104" spans="5:5">
      <c r="E104" s="73"/>
    </row>
    <row r="105" spans="5:5">
      <c r="E105" s="73"/>
    </row>
    <row r="106" spans="5:5">
      <c r="E106" s="73"/>
    </row>
    <row r="107" spans="5:5">
      <c r="E107" s="73"/>
    </row>
    <row r="108" spans="5:5">
      <c r="E108" s="73"/>
    </row>
    <row r="109" spans="5:5">
      <c r="E109" s="73"/>
    </row>
  </sheetData>
  <mergeCells count="7">
    <mergeCell ref="C84:F84"/>
    <mergeCell ref="A6:F6"/>
    <mergeCell ref="A8:A9"/>
    <mergeCell ref="B8:B9"/>
    <mergeCell ref="C8:C9"/>
    <mergeCell ref="D8:D9"/>
    <mergeCell ref="E8:F8"/>
  </mergeCells>
  <printOptions horizontalCentered="1"/>
  <pageMargins left="0.73906249999999996" right="0.51181102362204722" top="0.74803149606299213" bottom="0.74803149606299213" header="0.31496062992125984" footer="0.31496062992125984"/>
  <pageSetup paperSize="9" scale="68" fitToHeight="0" orientation="portrait" r:id="rId1"/>
  <headerFooter>
    <oddHeader>&amp;L&amp;"-,Gras"&amp;12Aménagement de la Rue du Faubourg St Jean et de la Rue Pierre Nicole, CHARTRES</oddHeader>
    <oddFooter>&amp;L&amp;D&amp;CPage &amp;P/&amp;N&amp;RSETU/  ATELIER FORMAT PAYSAGE /STUR</oddFooter>
  </headerFooter>
  <rowBreaks count="2" manualBreakCount="2">
    <brk id="72" max="5" man="1"/>
    <brk id="8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LOT VRD+EV - DPGF VRD</vt:lpstr>
      <vt:lpstr>LOT VRD+EV - BPU VRD</vt:lpstr>
      <vt:lpstr>LOT VRD+EV - DPGF EV</vt:lpstr>
      <vt:lpstr>'LOT VRD+EV - BPU VRD'!Impression_des_titres</vt:lpstr>
      <vt:lpstr>'LOT VRD+EV - DPGF EV'!Impression_des_titres</vt:lpstr>
      <vt:lpstr>'LOT VRD+EV - DPGF VRD'!Impression_des_titres</vt:lpstr>
      <vt:lpstr>'LOT VRD+EV - DPGF EV'!Zone_d_impression</vt:lpstr>
      <vt:lpstr>'LOT VRD+EV - DPGF VRD'!Zone_d_impression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Pascal FLEURY</dc:creator>
  <cp:lastModifiedBy>Pascal FLEURY</cp:lastModifiedBy>
  <dcterms:created xsi:type="dcterms:W3CDTF">2025-12-12T18:04:16Z</dcterms:created>
  <dcterms:modified xsi:type="dcterms:W3CDTF">2026-01-06T10:27:07Z</dcterms:modified>
</cp:coreProperties>
</file>